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50"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<sst xmlns="http://schemas.openxmlformats.org/spreadsheetml/2006/main" count="711" uniqueCount="546">
  <si>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</si>
  <si>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</si>
  <si>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</si>
  <si>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</si>
  <si>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</si>
  <si>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</si>
  <si>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</si>
  <si>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</si>
  <si>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</si>
  <si>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</si>
  <si>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</si>
  <si>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</si>
  <si>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</si>
  <si>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</si>
  <si>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</si>
  <si>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</si>
  <si>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</si>
  <si>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</si>
  <si>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</si>
  <si>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</si>
  <si>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</si>
  <si>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</si>
  <si>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</si>
  <si>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</si>
  <si>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</si>
  <si>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</si>
  <si>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</si>
  <si>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</si>
  <si>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</si>
  <si>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</si>
  <si>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</si>
  <si>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</si>
  <si>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</si>
  <si>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</si>
  <si>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</si>
  <si>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</si>
  <si>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</si>
  <si>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</si>
  <si>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</si>
  <si>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</si>
  <si>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</si>
  <si>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</si>
  <si>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</si>
  <si>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</si>
  <si>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</si>
  <si>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</si>
  <si>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</si>
  <si>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</si>
  <si>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</si>
  <si>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</si>
  <si>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</si>
  <si>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</si>
  <si>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</si>
  <si>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</si>
  <si>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</si>
  <si>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</si>
  <si>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</si>
  <si>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</si>
  <si>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</si>
  <si>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</si>
  <si>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</si>
  <si>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</si>
  <si>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</si>
  <si>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</si>
  <si>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</si>
  <si>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</si>
  <si>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</si>
  <si>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</si>
  <si>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</si>
  <si>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</si>
  <si>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</si>
  <si>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</si>
  <si>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</si>
  <si>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</si>
  <si>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</si>
  <si>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</si>
  <si>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</si>
  <si>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</si>
  <si>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</si>
  <si>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</si>
  <si>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</si>
  <si>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</si>
  <si>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</si>
  <si>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</si>
  <si>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</si>
  <si>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</si>
  <si>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</si>
  <si>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</si>
  <si>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</si>
  <si>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</si>
  <si>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</si>
  <si>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</si>
  <si>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</si>
  <si>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</si>
  <si>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</si>
  <si>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</si>
  <si>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</si>
  <si>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</si>
  <si>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</si>
  <si>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</si>
  <si>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</si>
  <si>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</si>
  <si>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</si>
  <si>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</si>
  <si>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</si>
  <si>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</si>
  <si>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</si>
  <si>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</si>
  <si>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</si>
  <si>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</si>
  <si>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</si>
  <si>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</si>
  <si>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</si>
  <si>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</si>
  <si>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</si>
  <si>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</si>
  <si>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</si>
  <si>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</si>
  <si>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</si>
  <si>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</si>
  <si>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</si>
  <si>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</si>
  <si>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</si>
  <si>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</si>
  <si>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</si>
  <si>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</si>
  <si>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</si>
  <si>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</si>
  <si>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</si>
  <si>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</si>
  <si>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</si>
  <si>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</si>
  <si>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</si>
  <si>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</si>
  <si>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</si>
  <si>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</si>
  <si>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</si>
  <si>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</si>
  <si>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</si>
  <si>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</si>
  <si>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</si>
  <si>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</si>
  <si>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</si>
  <si>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</si>
  <si>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</si>
  <si>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</si>
  <si>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</si>
  <si>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</si>
  <si>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</si>
  <si>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</si>
  <si>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</si>
  <si>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</si>
  <si>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</si>
  <si>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</si>
  <si>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</si>
  <si>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</si>
  <si>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</si>
  <si>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</si>
  <si>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</si>
  <si>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</si>
  <si>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</si>
  <si>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</si>
  <si>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</si>
  <si>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</si>
  <si>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</si>
  <si>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</si>
  <si>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</si>
  <si>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</si>
  <si>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</si>
  <si>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</si>
  <si>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</si>
  <si>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</si>
  <si>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</si>
  <si>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</si>
  <si>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</si>
  <si>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</si>
  <si>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</si>
  <si>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</si>
  <si>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</si>
  <si>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</si>
  <si>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</si>
  <si>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</si>
  <si>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</si>
  <si>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</si>
  <si>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</si>
  <si>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</si>
  <si>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</si>
  <si>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</si>
  <si>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</si>
  <si>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</si>
  <si>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</si>
  <si>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</si>
  <si>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</si>
  <si>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</si>
  <si>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</si>
  <si>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</si>
  <si>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</si>
  <si>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</si>
  <si>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</si>
  <si>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</si>
  <si>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</si>
  <si>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</si>
  <si>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</si>
  <si>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</si>
  <si>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</si>
  <si>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</si>
  <si>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</si>
  <si>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</si>
  <si>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</si>
  <si>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</si>
  <si>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</si>
  <si>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</si>
  <si>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</si>
  <si>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</si>
  <si>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</si>
  <si>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</si>
  <si>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</si>
  <si>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</si>
  <si>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</si>
  <si>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</si>
  <si>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</si>
  <si>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</si>
  <si>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</si>
  <si>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</si>
  <si>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</si>
  <si>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</si>
  <si>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</si>
  <si>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</si>
  <si>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</si>
  <si>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</si>
  <si>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</si>
  <si>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</si>
  <si>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</si>
  <si>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</si>
  <si>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</si>
  <si>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</si>
  <si>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</si>
  <si>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</si>
  <si>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</si>
  <si>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</si>
  <si>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</si>
  <si>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</si>
  <si>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</si>
  <si>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</si>
  <si>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</si>
  <si>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</si>
  <si>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</si>
  <si>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</si>
  <si>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</si>
  <si>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</si>
  <si>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 xml:space="preserve">Target at CEO Endorsement </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</si>
  <si>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</si>
  <si>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</si>
  <si>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</si>
  <si>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</si>
  <si>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</si>
  <si>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</si>
  <si>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</si>
  <si>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</si>
  <si>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</si>
  <si>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</si>
  <si>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</si>
  <si>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</si>
  <si>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</si>
  <si>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</si>
  <si>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</si>
  <si>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</si>
  <si>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</si>
  <si>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</si>
  <si>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</si>
  <si>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</si>
  <si>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</si>
  <si>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</si>
  <si>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</si>
  <si>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</si>
  <si>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</si>
  <si>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</si>
  <si>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</si>
  <si>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</si>
  <si>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</si>
  <si>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</si>
  <si>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</si>
  <si>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</si>
  <si>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</si>
  <si>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</si>
  <si>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</si>
  <si>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</si>
  <si>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</si>
  <si>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</si>
  <si>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</si>
  <si>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</si>
  <si>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</si>
  <si>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</si>
  <si>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</si>
  <si>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</si>
  <si>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</si>
  <si>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</si>
  <si>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</si>
  <si>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</si>
  <si>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</si>
  <si>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</si>
  <si>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</si>
  <si>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</si>
  <si>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</si>
  <si>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</si>
  <si>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</si>
  <si>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</si>
  <si>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</si>
  <si>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</si>
  <si>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</si>
  <si>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</si>
  <si>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</si>
  <si>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</si>
  <si>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</si>
  <si>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</si>
  <si>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</si>
  <si>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</si>
  <si>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</si>
  <si>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</si>
  <si>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</si>
  <si>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</si>
  <si>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</si>
  <si>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</si>
  <si>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</si>
  <si>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</si>
  <si>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</si>
  <si>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</si>
  <si>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</si>
  <si>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</si>
  <si>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</si>
  <si>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</si>
  <si>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</si>
  <si>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</si>
  <si>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</si>
  <si>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Adaptation to coastal erosion in vulnerable areas</t>
  </si>
  <si>
    <t>“Adaptation to coastal erosion in vulnerable areas” is a 2 years (2011 / 2012) project financed with 8 619 000 USD by the Adaptation Fund through a one-step approval process. The project document was approved during the 11th meeting of the AF Board (16-17 September 2010) in Bonn and the MOU was signed in 11th November 2010.
The main focus of the project is the development of adaptation capacities of communities the most vulnerable to coastal erosion and sea level rising in 3 regions of Senegal, located along the coastline.
The principal promoter of the project is the Directorate of Environment, with a strong involvement of CSO (GREEN Senegal and Dynamique Femme)
The main components of the project are: 
-  Training and awareness rising 
-  Building up of coastal protection facilities in the areas of Rufisque and Saly 
-  Building an anti-salt dike in Joal 
-  Strengthening of the protection and development of the littoral: beach, fish processing areas 
- Development, strengthening, and implementation of the regulation on coastal protection and the adaptation to climate change 
-  Communication 
-  Follow-up/Evaluation/Monitoring</t>
  </si>
  <si>
    <t>Centre de Suivi Ecologique (CSE)</t>
  </si>
  <si>
    <t>National</t>
  </si>
  <si>
    <t>17th September 2010</t>
  </si>
  <si>
    <t>11th November 2010</t>
  </si>
  <si>
    <t>21st January 2011</t>
  </si>
  <si>
    <t>October 2012</t>
  </si>
  <si>
    <t>End of project</t>
  </si>
  <si>
    <t>mactarguen@yahoo.fr</t>
  </si>
  <si>
    <t>Directorate of the Environment</t>
  </si>
  <si>
    <t>GREEN Senegal</t>
  </si>
  <si>
    <t>greensenegal@orange.sn</t>
  </si>
  <si>
    <t>Dynamique Femme</t>
  </si>
  <si>
    <t>dynfemme@yahoo.fr</t>
  </si>
  <si>
    <r>
      <rPr>
        <b/>
        <u val="single"/>
        <sz val="11"/>
        <color indexed="8"/>
        <rFont val="Times New Roman"/>
        <family val="1"/>
      </rPr>
      <t>Action 1.1 :</t>
    </r>
    <r>
      <rPr>
        <sz val="11"/>
        <color indexed="8"/>
        <rFont val="Times New Roman"/>
        <family val="1"/>
      </rPr>
      <t xml:space="preserve"> Environmental Impact Assessment for the design of the coastal protection facilities in the area of Rufisque-Est (Thiawlene)</t>
    </r>
  </si>
  <si>
    <r>
      <rPr>
        <b/>
        <u val="single"/>
        <sz val="11"/>
        <color indexed="8"/>
        <rFont val="Times New Roman"/>
        <family val="1"/>
      </rPr>
      <t>Action 1.2:</t>
    </r>
    <r>
      <rPr>
        <sz val="11"/>
        <color indexed="8"/>
        <rFont val="Times New Roman"/>
        <family val="1"/>
      </rPr>
      <t xml:space="preserve"> Building up of the coastal protection facilities in the areas of Rufisque. The target areas host houses, economic and cultural infrastructure (Fish processing areas, fishing docks, cemeteries, etc.)</t>
    </r>
  </si>
  <si>
    <r>
      <rPr>
        <b/>
        <u val="single"/>
        <sz val="11"/>
        <color indexed="8"/>
        <rFont val="Times New Roman"/>
        <family val="1"/>
      </rPr>
      <t>Action 1.3</t>
    </r>
    <r>
      <rPr>
        <sz val="11"/>
        <color indexed="8"/>
        <rFont val="Times New Roman"/>
        <family val="1"/>
      </rPr>
      <t> :Cleaning-up of channels, including awareness raising and training activities (Thiawlene)</t>
    </r>
  </si>
  <si>
    <r>
      <rPr>
        <b/>
        <u val="single"/>
        <sz val="11"/>
        <color indexed="8"/>
        <rFont val="Times New Roman"/>
        <family val="1"/>
      </rPr>
      <t>Action 2.1:</t>
    </r>
    <r>
      <rPr>
        <sz val="11"/>
        <color indexed="8"/>
        <rFont val="Times New Roman"/>
        <family val="1"/>
      </rPr>
      <t xml:space="preserve"> Carry out and validate the detailed technical feasibility studies for the design of the protection  facilities of the coastal areas of Saly</t>
    </r>
  </si>
  <si>
    <r>
      <rPr>
        <b/>
        <u val="single"/>
        <sz val="11"/>
        <color indexed="8"/>
        <rFont val="Times New Roman"/>
        <family val="1"/>
      </rPr>
      <t>Action 2.2</t>
    </r>
    <r>
      <rPr>
        <sz val="11"/>
        <color indexed="8"/>
        <rFont val="Times New Roman"/>
        <family val="1"/>
      </rPr>
      <t xml:space="preserve"> : Set up the protection facilities of the vulnerable areas covering hotels, people, poor villages, as well as the fishing docks</t>
    </r>
  </si>
  <si>
    <r>
      <rPr>
        <b/>
        <u val="single"/>
        <sz val="11"/>
        <color indexed="8"/>
        <rFont val="Times New Roman"/>
        <family val="1"/>
      </rPr>
      <t>Action 2.3</t>
    </r>
    <r>
      <rPr>
        <sz val="11"/>
        <color indexed="8"/>
        <rFont val="Times New Roman"/>
        <family val="1"/>
      </rPr>
      <t>: Assistance in the development of the fishing dock and the fich processing area in Saly</t>
    </r>
  </si>
  <si>
    <r>
      <rPr>
        <b/>
        <u val="single"/>
        <sz val="11"/>
        <color indexed="8"/>
        <rFont val="Times New Roman"/>
        <family val="1"/>
      </rPr>
      <t>Action 3.1</t>
    </r>
    <r>
      <rPr>
        <sz val="11"/>
        <color indexed="8"/>
        <rFont val="Times New Roman"/>
        <family val="1"/>
      </rPr>
      <t>: Study and achieve the anti-salt barriers in the rice-growing areas of Joal and the other agricultural crops.</t>
    </r>
  </si>
  <si>
    <r>
      <rPr>
        <b/>
        <u val="single"/>
        <sz val="11"/>
        <color indexed="8"/>
        <rFont val="Times New Roman"/>
        <family val="1"/>
      </rPr>
      <t>Action 3.2:</t>
    </r>
    <r>
      <rPr>
        <sz val="11"/>
        <color indexed="8"/>
        <rFont val="Times New Roman"/>
        <family val="1"/>
      </rPr>
      <t xml:space="preserve"> Protect and develop beaches and fish processing areas.</t>
    </r>
  </si>
  <si>
    <r>
      <rPr>
        <b/>
        <u val="single"/>
        <sz val="11"/>
        <color indexed="8"/>
        <rFont val="Times New Roman"/>
        <family val="1"/>
      </rPr>
      <t>Action 3.3</t>
    </r>
    <r>
      <rPr>
        <sz val="11"/>
        <color indexed="8"/>
        <rFont val="Times New Roman"/>
        <family val="1"/>
      </rPr>
      <t xml:space="preserve">: Restore the cleanliness of the beaches </t>
    </r>
  </si>
  <si>
    <r>
      <rPr>
        <b/>
        <u val="single"/>
        <sz val="11"/>
        <color indexed="8"/>
        <rFont val="Times New Roman"/>
        <family val="1"/>
      </rPr>
      <t>Action 3.4</t>
    </r>
    <r>
      <rPr>
        <sz val="11"/>
        <color indexed="8"/>
        <rFont val="Times New Roman"/>
        <family val="1"/>
      </rPr>
      <t>: awarness and training programme</t>
    </r>
  </si>
  <si>
    <r>
      <rPr>
        <b/>
        <u val="single"/>
        <sz val="11"/>
        <color indexed="8"/>
        <rFont val="Times New Roman"/>
        <family val="1"/>
      </rPr>
      <t>Action 4.1:</t>
    </r>
    <r>
      <rPr>
        <sz val="11"/>
        <color indexed="8"/>
        <rFont val="Times New Roman"/>
        <family val="1"/>
      </rPr>
      <t xml:space="preserve"> Design, fine tune, and strengthen the regulation pertaining to the management of the littoral, by taking into account the CC dimension: Environment Code, other codes and regulations</t>
    </r>
  </si>
  <si>
    <r>
      <rPr>
        <b/>
        <u val="single"/>
        <sz val="11"/>
        <rFont val="Times New Roman"/>
        <family val="1"/>
      </rPr>
      <t>Action 4.2</t>
    </r>
    <r>
      <rPr>
        <sz val="11"/>
        <rFont val="Times New Roman"/>
        <family val="1"/>
      </rPr>
      <t xml:space="preserve">: Dissemination of the elaborated texts  </t>
    </r>
  </si>
  <si>
    <r>
      <rPr>
        <b/>
        <u val="single"/>
        <sz val="11"/>
        <color indexed="8"/>
        <rFont val="Times New Roman"/>
        <family val="1"/>
      </rPr>
      <t>Action 5.1</t>
    </r>
    <r>
      <rPr>
        <sz val="11"/>
        <color indexed="8"/>
        <rFont val="Times New Roman"/>
        <family val="1"/>
      </rPr>
      <t xml:space="preserve">: Design and implement the awareness and training programme </t>
    </r>
  </si>
  <si>
    <r>
      <rPr>
        <b/>
        <u val="single"/>
        <sz val="11"/>
        <color indexed="8"/>
        <rFont val="Times New Roman"/>
        <family val="1"/>
      </rPr>
      <t>Action 5.2</t>
    </r>
    <r>
      <rPr>
        <sz val="11"/>
        <color indexed="8"/>
        <rFont val="Times New Roman"/>
        <family val="1"/>
      </rPr>
      <t>: Fine tune and share the suitable communication tools</t>
    </r>
  </si>
  <si>
    <r>
      <rPr>
        <b/>
        <u val="single"/>
        <sz val="11"/>
        <color indexed="8"/>
        <rFont val="Times New Roman"/>
        <family val="1"/>
      </rPr>
      <t>Action 5.3</t>
    </r>
    <r>
      <rPr>
        <sz val="11"/>
        <color indexed="8"/>
        <rFont val="Times New Roman"/>
        <family val="1"/>
      </rPr>
      <t>: Inform, sensitize, and train  people on the adaptation techniques to climate change in coastal areas</t>
    </r>
  </si>
  <si>
    <r>
      <rPr>
        <b/>
        <u val="single"/>
        <sz val="11"/>
        <rFont val="Times New Roman"/>
        <family val="1"/>
      </rPr>
      <t>Action 5.4</t>
    </r>
    <r>
      <rPr>
        <sz val="11"/>
        <rFont val="Times New Roman"/>
        <family val="1"/>
      </rPr>
      <t>: Train the different target groups on the new regulations on adaptation</t>
    </r>
  </si>
  <si>
    <r>
      <rPr>
        <b/>
        <u val="single"/>
        <sz val="11"/>
        <rFont val="Times New Roman"/>
        <family val="1"/>
      </rPr>
      <t>Action 6.1</t>
    </r>
    <r>
      <rPr>
        <sz val="11"/>
        <rFont val="Times New Roman"/>
        <family val="1"/>
      </rPr>
      <t>: Monitoring/ Follow up</t>
    </r>
  </si>
  <si>
    <r>
      <rPr>
        <b/>
        <u val="single"/>
        <sz val="11"/>
        <color indexed="8"/>
        <rFont val="Times New Roman"/>
        <family val="1"/>
      </rPr>
      <t>Action 6.2</t>
    </r>
    <r>
      <rPr>
        <sz val="11"/>
        <color indexed="8"/>
        <rFont val="Times New Roman"/>
        <family val="1"/>
      </rPr>
      <t>: External Evaluation and audit</t>
    </r>
  </si>
  <si>
    <r>
      <rPr>
        <b/>
        <u val="single"/>
        <sz val="11"/>
        <color indexed="8"/>
        <rFont val="Times New Roman"/>
        <family val="1"/>
      </rPr>
      <t>Action 6.3:</t>
    </r>
    <r>
      <rPr>
        <sz val="11"/>
        <color indexed="8"/>
        <rFont val="Times New Roman"/>
        <family val="1"/>
      </rPr>
      <t xml:space="preserve"> Controle of realisation </t>
    </r>
  </si>
  <si>
    <r>
      <rPr>
        <b/>
        <u val="single"/>
        <sz val="11"/>
        <color indexed="8"/>
        <rFont val="Times New Roman"/>
        <family val="1"/>
      </rPr>
      <t>Action 1.2:</t>
    </r>
    <r>
      <rPr>
        <sz val="11"/>
        <color indexed="8"/>
        <rFont val="Times New Roman"/>
        <family val="1"/>
      </rPr>
      <t xml:space="preserve"> Building up of the coastal protection facilities in the area of Rufisque.</t>
    </r>
  </si>
  <si>
    <t>Completed</t>
  </si>
  <si>
    <r>
      <rPr>
        <b/>
        <u val="single"/>
        <sz val="11"/>
        <color indexed="8"/>
        <rFont val="Times New Roman"/>
        <family val="1"/>
      </rPr>
      <t>Action 2.2</t>
    </r>
    <r>
      <rPr>
        <sz val="11"/>
        <color indexed="8"/>
        <rFont val="Times New Roman"/>
        <family val="1"/>
      </rPr>
      <t>: Building the protection facilities of the vulnerable areas in Saly</t>
    </r>
  </si>
  <si>
    <r>
      <rPr>
        <b/>
        <u val="single"/>
        <sz val="11"/>
        <color indexed="8"/>
        <rFont val="Times New Roman"/>
        <family val="1"/>
      </rPr>
      <t>Action 3.1</t>
    </r>
    <r>
      <rPr>
        <sz val="11"/>
        <color indexed="8"/>
        <rFont val="Times New Roman"/>
        <family val="1"/>
      </rPr>
      <t>: Building the anti-salt dike in Joal</t>
    </r>
  </si>
  <si>
    <r>
      <rPr>
        <b/>
        <u val="single"/>
        <sz val="11"/>
        <color indexed="8"/>
        <rFont val="Times New Roman"/>
        <family val="1"/>
      </rPr>
      <t>Action 3.2:</t>
    </r>
    <r>
      <rPr>
        <sz val="11"/>
        <color indexed="8"/>
        <rFont val="Times New Roman"/>
        <family val="1"/>
      </rPr>
      <t xml:space="preserve"> Works on the fish processing area in Joal</t>
    </r>
  </si>
  <si>
    <r>
      <rPr>
        <b/>
        <u val="single"/>
        <sz val="11"/>
        <rFont val="Times New Roman"/>
        <family val="1"/>
      </rPr>
      <t>Action 3.4</t>
    </r>
    <r>
      <rPr>
        <sz val="11"/>
        <rFont val="Times New Roman"/>
        <family val="1"/>
      </rPr>
      <t>: awarness and training programme</t>
    </r>
  </si>
  <si>
    <r>
      <rPr>
        <b/>
        <u val="single"/>
        <sz val="11"/>
        <rFont val="Times New Roman"/>
        <family val="1"/>
      </rPr>
      <t>Action 4.1:</t>
    </r>
    <r>
      <rPr>
        <sz val="11"/>
        <rFont val="Times New Roman"/>
        <family val="1"/>
      </rPr>
      <t xml:space="preserve"> Design, fine tune and strenghten the regulation pertaining to the management of the littoral (Littoral law and environment Code)</t>
    </r>
  </si>
  <si>
    <r>
      <rPr>
        <b/>
        <u val="single"/>
        <sz val="11"/>
        <color indexed="8"/>
        <rFont val="Times New Roman"/>
        <family val="1"/>
      </rPr>
      <t>Action 4.2</t>
    </r>
    <r>
      <rPr>
        <sz val="11"/>
        <color indexed="8"/>
        <rFont val="Times New Roman"/>
        <family val="1"/>
      </rPr>
      <t xml:space="preserve">: Dissemination of the elaborated texts  </t>
    </r>
  </si>
  <si>
    <r>
      <rPr>
        <b/>
        <u val="single"/>
        <sz val="11"/>
        <rFont val="Times New Roman"/>
        <family val="1"/>
      </rPr>
      <t>Action 5.1</t>
    </r>
    <r>
      <rPr>
        <sz val="11"/>
        <rFont val="Times New Roman"/>
        <family val="1"/>
      </rPr>
      <t>: Information and training workshops on climate change</t>
    </r>
  </si>
  <si>
    <r>
      <rPr>
        <b/>
        <u val="single"/>
        <sz val="11"/>
        <rFont val="Times New Roman"/>
        <family val="1"/>
      </rPr>
      <t>Action 5.2</t>
    </r>
    <r>
      <rPr>
        <sz val="11"/>
        <rFont val="Times New Roman"/>
        <family val="1"/>
      </rPr>
      <t>: Fine tune and share the suitable communication tools</t>
    </r>
  </si>
  <si>
    <r>
      <rPr>
        <b/>
        <u val="single"/>
        <sz val="11"/>
        <rFont val="Times New Roman"/>
        <family val="1"/>
      </rPr>
      <t>Action 5.3</t>
    </r>
    <r>
      <rPr>
        <sz val="11"/>
        <rFont val="Times New Roman"/>
        <family val="1"/>
      </rPr>
      <t>: Inform, sensitize, and train  people on the adaptation techniques to climate change in coastal areas</t>
    </r>
  </si>
  <si>
    <r>
      <rPr>
        <b/>
        <u val="single"/>
        <sz val="11"/>
        <color indexed="8"/>
        <rFont val="Times New Roman"/>
        <family val="1"/>
      </rPr>
      <t>Action 5.4</t>
    </r>
    <r>
      <rPr>
        <sz val="11"/>
        <color indexed="8"/>
        <rFont val="Times New Roman"/>
        <family val="1"/>
      </rPr>
      <t>: Train the different target groups on the new regulations on adaptation</t>
    </r>
  </si>
  <si>
    <t>Efficiency of technical measures adopted to fight coastal erosion</t>
  </si>
  <si>
    <t>Low</t>
  </si>
  <si>
    <t>Feasibility studies were realized prior to each contract, clear technical specifications were given in the tender and a stringent control is performed during the realization, both from executing agencies and from the implementing entity.</t>
  </si>
  <si>
    <t>Management of the project heavily dependent on subcontracting</t>
  </si>
  <si>
    <t>It was decided that contract award processes are subject to the procedures of the CSE, and no to the ones of the Public Procurement Regulation Agency which is more time consuming. To this end, the manual of procedures of the CSE was updated with the inclusion of an annex on “contracting procedures”. In addition, delegate project managers were hired to assist the project owner (the excuting entities) in the procurement.</t>
  </si>
  <si>
    <t>Conflict over the management and maintenance of the built infrastructures between local communities, private companies, extension services</t>
  </si>
  <si>
    <t>Many information and sensitization activities were undertaken toward the different stakeholders, a database on households and their assets is also under elaboration. In addition, many meetings were organized between neighboring local government units in the area of impact of the anti-salt dike to discuss the management of the land resources.</t>
  </si>
  <si>
    <t>Local communities do not fully participate to the project</t>
  </si>
  <si>
    <t>No longer relevant</t>
  </si>
  <si>
    <t>The information, sentitization and mobilization activities were very successfull and local communities are highly committed an involved</t>
  </si>
  <si>
    <t>Local governments do not accept the project</t>
  </si>
  <si>
    <t>The local governments are fully associated to the implementation of the activities. They play an imoportant role in mobilising populations and taking decision a bout the location of the facilities. They will aslo be involved in the monitoring and the maintenance of these facilities</t>
  </si>
  <si>
    <t>Low consciousness of the populations and decision makers with regards to climate change</t>
  </si>
  <si>
    <t>The project has implemented an intense comunication and awareness raising programme, targeting all categories of stakeloders and addressing all issues relating to climate change and its impacts</t>
  </si>
  <si>
    <t>Low impact/application of the Coastal Act</t>
  </si>
  <si>
    <t>Lack of coordination among the executing entities</t>
  </si>
  <si>
    <t>Regular technical committee meetings are organized to coordinate the interventions, as well as national and local steering committee meetings.</t>
  </si>
  <si>
    <t>Budget forecasts not adequate, under estimation of the projected line items allocations</t>
  </si>
  <si>
    <t>medium</t>
  </si>
  <si>
    <t>There is a good collaboration framework established with the AF Secretariat and a good follow-up after reports are sent, to give any requested clarifications and make sure the disbusrements are done at due time</t>
  </si>
  <si>
    <t xml:space="preserve">Building of the protection facility and related works dependent on the synergy of interventions with the West African Economic and Monetary Union (WAEMU) </t>
  </si>
  <si>
    <t>Difficulties to mobilize populations because of elections scheduled for February 2012</t>
  </si>
  <si>
    <t>Medium</t>
  </si>
  <si>
    <t>Conflict between the executing entity and a portion of the population about the site of implantation of the structures in Joal</t>
  </si>
  <si>
    <t>Building coastal protection facility in Thiawlene (Rufisque-Est)</t>
  </si>
  <si>
    <t>Building coastal protection facility in Saly</t>
  </si>
  <si>
    <t>MS</t>
  </si>
  <si>
    <t>Rehabilitation of fish processing areas in Saly Coulang</t>
  </si>
  <si>
    <t>Building anti-salt-dike in Joal</t>
  </si>
  <si>
    <t>Developement of the fish processing area and fishing dock in Joal</t>
  </si>
  <si>
    <t>Formulation of the law on littoral and revision of the Environmental Code</t>
  </si>
  <si>
    <t>Awareness raising</t>
  </si>
  <si>
    <t>Good knowledge of the project, its objectives and its activities in the areas of intervention</t>
  </si>
  <si>
    <t>HS</t>
  </si>
  <si>
    <t>Please Provide the Name and Contact information of person(s) reponsible for completing the Rating section</t>
  </si>
  <si>
    <t>assize@cse.sn</t>
  </si>
  <si>
    <t>Assize Toure</t>
  </si>
  <si>
    <t>Indicator 1.1: number of study report</t>
  </si>
  <si>
    <t>One study report validated for Rufisque</t>
  </si>
  <si>
    <t>The detailed technical feasibility studies for the protection of the coastal areas of Rufisque are updated</t>
  </si>
  <si>
    <t>Indicator 1.2: Length of protected coast (in linear meter)</t>
  </si>
  <si>
    <t>6,000 square kilometres of areas threatened by flood</t>
  </si>
  <si>
    <t>indicator.1. 3:  Linear number of cleaned up channels</t>
  </si>
  <si>
    <t>Coastal facilities and human settlements facing high threats</t>
  </si>
  <si>
    <t>Cleaning of the shoreline, clearing of conduits (400 linear meters), removing waste materials</t>
  </si>
  <si>
    <t>The waste ways of rainwater are cleaned up and connected to the sea</t>
  </si>
  <si>
    <t>Indicator 2.1: Study Reports</t>
  </si>
  <si>
    <t>No study made</t>
  </si>
  <si>
    <t>The detailed technical feasibility studies for the protection of the coastal areas of Saly are completed and validated</t>
  </si>
  <si>
    <t>Indicator: 2.2. Length of the coast protected (in linear metre)</t>
  </si>
  <si>
    <t>3 square kilometres of areas threatened by flood</t>
  </si>
  <si>
    <t>The protection works of the coastal  areas of Saly are completed</t>
  </si>
  <si>
    <t>Indicator 2. 3 Existence of a sound fishing dock and a  good fish processing area</t>
  </si>
  <si>
    <t>Destruction of fishing docks and fish processing areas due to sea-level rise</t>
  </si>
  <si>
    <t>Works completed</t>
  </si>
  <si>
    <t>The development of the fishing dock and the fish processing area in Saly is done</t>
  </si>
  <si>
    <t xml:space="preserve">Indicator 3.1. Study reports, number of curbs and dikes built </t>
  </si>
  <si>
    <t>Rice-growing activities affected by intrusion of saline waters; drainage of rice growing areas difficult</t>
  </si>
  <si>
    <t>The technical studies and the dikes to prevent salt intrusion into the rice-growing areas of Joal are done</t>
  </si>
  <si>
    <t>Indicator: 3.2.1. The curbs for protected beaches and the fish processing areas are developed</t>
  </si>
  <si>
    <t>The beach is used as lavatory and the waste management system is very poor</t>
  </si>
  <si>
    <t>The protection and development of beaches and fish processing areas are completed</t>
  </si>
  <si>
    <t>Indicator 3.2.2. The setting up of a rational and effective waste management programme in the beach is completed</t>
  </si>
  <si>
    <t>Indicator 4.1. Number and nature of the legal materials drawn up and in force</t>
  </si>
  <si>
    <t>No (or inadequate) legal materials dealing with the management of the littoral and taking into account the CC</t>
  </si>
  <si>
    <t>The legal materials dealing with the management of the littoral and taking into account the CC dimension are drawn up</t>
  </si>
  <si>
    <t>Indicator 4.2. Number of popularization sessions  and participants</t>
  </si>
  <si>
    <t>Peoples in these areas have very few information about the legal materials</t>
  </si>
  <si>
    <t>The texts drawn up are popularized</t>
  </si>
  <si>
    <t>Indicator 5.1. Study Report</t>
  </si>
  <si>
    <t>Education on adaptation is still a national priority</t>
  </si>
  <si>
    <t xml:space="preserve">A training and sensitization programme is designed and carried out </t>
  </si>
  <si>
    <t>Indicator 5.2. Number and nature of the communication tools developed</t>
  </si>
  <si>
    <t>Adaptation programmes/projects are still devoided of adequate tools for taking up and disseminating learned lessons on community adaptation</t>
  </si>
  <si>
    <t>Adequate communication tools are developed and shared</t>
  </si>
  <si>
    <t>Indicator 5. 3. Number of sensitization sessions/workshops held or participants</t>
  </si>
  <si>
    <t>Cross learning mechanisms are little_known</t>
  </si>
  <si>
    <t>People are informed, sensitized and trained on the adaptation techniques to climate change en coastal areas</t>
  </si>
  <si>
    <t>Indicator 5. 4. Number of training sessions/workshops or participants</t>
  </si>
  <si>
    <t>The different target groups are trained in the new regulations on the adaptation</t>
  </si>
  <si>
    <t>Synergy with other projects can be beneficial, but it can also be source of difficulties in implementing with different procedures. The other actors in Rufisque have fundings from donors with different procedures and different requirements. During critical times, theses specificities could generate some blockages</t>
  </si>
  <si>
    <t>4.2</t>
  </si>
  <si>
    <t>1 (Nothing in Saly and a very rudimentary stone dyke in Rufisque)</t>
  </si>
  <si>
    <t>2 coastal protection facilities</t>
  </si>
  <si>
    <t>0 protection facility in Saly, 1 rudimentary stone dyke in Rufisque-Est</t>
  </si>
  <si>
    <t>1 (Rice-growing araes abandoned due to salinization)</t>
  </si>
  <si>
    <t>No salinity control works</t>
  </si>
  <si>
    <t>6.1</t>
  </si>
  <si>
    <t>2 fish processing areas developed, one fishing dock restored, several awareness raising sessions held</t>
  </si>
  <si>
    <t xml:space="preserve">1 artisanal fish processing area, 1 fish processing area and 1 fishing dock in poor condition, low awareness of climate change effects and adapattaion strategies </t>
  </si>
  <si>
    <t>3.1</t>
  </si>
  <si>
    <t>A training and sensitization programme is designed and carried out 
Adequate communication tools are developed and shared.
 People are informed, sensitized and trained on the adaptation techniques to climate change en coastal areas
The different target groups are trained in the new regulations on the adaptation.</t>
  </si>
  <si>
    <t>Education on adaptation is still a national priority
Adaptation programmes/projects are still devoided of adequate tools for taking up and disseminating learned lessons on community adaptation 
Cross learning mechanisms are little_known</t>
  </si>
  <si>
    <t>OBJECTIVE 1: Implement the actions to protect the coastal areas of Rufisque, Saly, and Joal against erosion, with the aim to protect houses and the economic infrastructures threatened by the erosion including fish processing areas, fishing docks, tourism or cultural infrastructures, and restore lost or threatened activities</t>
  </si>
  <si>
    <t>OBJECTIVE 2: Implement the actions to fight the salinization of agricultural lands used to grow rice in Joal, with the construction of anti-salt dikes</t>
  </si>
  <si>
    <t>OBJECTIVE 3: Assist local communities of the coastal area of Joal, especially women, in handling fish processing areas of the districts located along the littoral and to conduct awareness programme and training related to adaptation and its adverse effects</t>
  </si>
  <si>
    <t>OBJECTIVE 4: Communicate on the adaptation, sensitize and train local people on climate change adaptation techniques in coastal areas and on good practices, to avoid an aggravation of the various situations encountered</t>
  </si>
  <si>
    <t>OBJECTIVE 5: Develop and implement the appropriate regulations for the management of coastal areas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</si>
  <si>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</si>
  <si>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</si>
  <si>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</si>
  <si>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</si>
  <si>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7.1</t>
  </si>
  <si>
    <t>The Environmental Code updated; the littoral law elaborated; the texts are popularized</t>
  </si>
  <si>
    <t xml:space="preserve">No (or inadequate) legal materials dealing with the management of the littoral and taking into account the CC
Peoples in these areas have very few information about the legal materials
</t>
  </si>
  <si>
    <r>
      <rPr>
        <b/>
        <u val="single"/>
        <sz val="11"/>
        <color indexed="8"/>
        <rFont val="Times New Roman"/>
        <family val="1"/>
      </rPr>
      <t>Action 2.1:</t>
    </r>
    <r>
      <rPr>
        <sz val="11"/>
        <color indexed="8"/>
        <rFont val="Times New Roman"/>
        <family val="1"/>
      </rPr>
      <t xml:space="preserve"> Rehabilitation of the fishing dock at Saly Coulang</t>
    </r>
  </si>
  <si>
    <t>marilinediara@yahoo.fr</t>
  </si>
  <si>
    <t>Delays in the disbursement of funds, due to length of the chain</t>
  </si>
  <si>
    <t>PROJECTED COST EN DOLLAR</t>
  </si>
  <si>
    <r>
      <rPr>
        <b/>
        <u val="single"/>
        <sz val="11"/>
        <color indexed="8"/>
        <rFont val="Times New Roman"/>
        <family val="1"/>
      </rPr>
      <t>Action 1.3:</t>
    </r>
    <r>
      <rPr>
        <sz val="11"/>
        <color indexed="8"/>
        <rFont val="Times New Roman"/>
        <family val="1"/>
      </rPr>
      <t xml:space="preserve"> Cleaning up of the channels and connection with the sea Entretien et récurage des canaux</t>
    </r>
  </si>
  <si>
    <r>
      <rPr>
        <b/>
        <u val="single"/>
        <sz val="11"/>
        <color indexed="8"/>
        <rFont val="Times New Roman"/>
        <family val="1"/>
      </rPr>
      <t>Action 2.3</t>
    </r>
    <r>
      <rPr>
        <sz val="11"/>
        <color indexed="8"/>
        <rFont val="Times New Roman"/>
        <family val="1"/>
      </rPr>
      <t>: Assistance in the developpement of the fishing dock and the fish processing area</t>
    </r>
  </si>
  <si>
    <r>
      <t>Estimated cumulative total disbursement as of</t>
    </r>
    <r>
      <rPr>
        <b/>
        <sz val="11"/>
        <color indexed="10"/>
        <rFont val="Times New Roman"/>
        <family val="1"/>
      </rPr>
      <t xml:space="preserve"> </t>
    </r>
    <r>
      <rPr>
        <b/>
        <sz val="11"/>
        <color indexed="8"/>
        <rFont val="Times New Roman"/>
        <family val="1"/>
      </rPr>
      <t>1 March</t>
    </r>
    <r>
      <rPr>
        <b/>
        <sz val="11"/>
        <rFont val="Times New Roman"/>
        <family val="1"/>
      </rPr>
      <t xml:space="preserve"> 2012</t>
    </r>
  </si>
  <si>
    <t>Provisional acceptance done, concerns stated by the supervising office are being addressed by the firm in charge of works before a final acceptance</t>
  </si>
  <si>
    <r>
      <t xml:space="preserve">Regional committees for adaptation to climate change (COMREC) were estabilished by Order of the Governors and the capacity building neeeds were identified. </t>
    </r>
    <r>
      <rPr>
        <sz val="11"/>
        <color indexed="8"/>
        <rFont val="Times New Roman"/>
        <family val="1"/>
      </rPr>
      <t>Training sessions were organized in7 Regions benefiting to 500 peoples (Fatick, Thiès, Louga, Saint-Louis, Kaolack, Kolda et Tambacounda)</t>
    </r>
  </si>
  <si>
    <t>N.I.E.</t>
  </si>
  <si>
    <t>The protection facility of the coastal areas of Rufisque are built (381 linear meter of wall built through the Adaptation Fund )</t>
  </si>
  <si>
    <t>Not started yet, but a trainer's booklet is currently under development</t>
  </si>
  <si>
    <t xml:space="preserve"> Social mobilization in Joal, Saly and Rufisque; site visits with the environmental NGOs</t>
  </si>
  <si>
    <t xml:space="preserve">3 training sessions organized (training of journalists on environmental issues, training on organizational dynamic and gender applied to AIDS and STD,
technical training on quality, hygiene, processing and conservation of fishery products)
</t>
  </si>
  <si>
    <t>Was supposed to be completed during the first year</t>
  </si>
  <si>
    <r>
      <rPr>
        <b/>
        <u val="single"/>
        <sz val="11"/>
        <color indexed="8"/>
        <rFont val="Times New Roman"/>
        <family val="1"/>
      </rPr>
      <t>Action 1.1:</t>
    </r>
    <r>
      <rPr>
        <sz val="11"/>
        <color indexed="8"/>
        <rFont val="Times New Roman"/>
        <family val="1"/>
      </rPr>
      <t xml:space="preserve"> Update the technical and detailed feasibility studies for the design of the protection facilities in the areas of Rufisque</t>
    </r>
  </si>
  <si>
    <t>Programme document formulation</t>
  </si>
  <si>
    <t>Translation into English</t>
  </si>
  <si>
    <t>AMOUNT DOLLAR</t>
  </si>
  <si>
    <t>Ndeye Fatou Guène</t>
  </si>
  <si>
    <t>High</t>
  </si>
  <si>
    <t>HU</t>
  </si>
  <si>
    <t xml:space="preserve">Works in a final stage. </t>
  </si>
  <si>
    <t xml:space="preserve">Works completed for the fishing dock, in a final stage for the fish processing area. </t>
  </si>
  <si>
    <t>One breakwater completed and one under construction (out of 9).</t>
  </si>
  <si>
    <t>A communication strategy was elaborated, a web site developed and 1 film produced. Press visits were organized on the project's sites.</t>
  </si>
  <si>
    <t xml:space="preserve">Despite all many initiatives aiming to sensitize parlementarians and public authorities, there is a high risk that this activity will not be completed before the end of the project. </t>
  </si>
  <si>
    <t>It is planned to disseminate the new regulations and the Coastal Act provide for the setting up of a national body for the management of the littoral. One of the mandates of this body will be to ensure the enforcement of the law</t>
  </si>
  <si>
    <t>A good collaboration was established with the WAEMU staff, the DA and implementing entities. This has allowed a succesfull implementation of this activity</t>
  </si>
  <si>
    <t>Most of the mobilization activities were scheduled out of the critical period</t>
  </si>
  <si>
    <t>Thanks to a good communication plan and a real cooperation among stakeholders, there has been no major problems in deciding the site of implementation site</t>
  </si>
  <si>
    <t xml:space="preserve">The installation of a new Parliament still impedes the adoption of the Littoral law and Environment code, resulting in delays in the training and dissemination programme </t>
  </si>
  <si>
    <t>Works completed and the facility was inaugurated on July 31 by the Minister of Environment and the Chair of the WAEMU</t>
  </si>
  <si>
    <t>Works in progress.</t>
  </si>
  <si>
    <t>September 2013 - March 2014</t>
  </si>
  <si>
    <t>March</t>
  </si>
  <si>
    <t>July</t>
  </si>
  <si>
    <t>June</t>
  </si>
  <si>
    <t>April</t>
  </si>
  <si>
    <t xml:space="preserve">Completed. </t>
  </si>
  <si>
    <t>Not completed</t>
  </si>
  <si>
    <t>November 2014</t>
  </si>
  <si>
    <t>July 2014</t>
  </si>
  <si>
    <t>The line Miscellaneous having been omitted in the project budget, under estimation will be addressed through budgets readjustment using unexepneded funds from completed line of activity</t>
  </si>
  <si>
    <t>Works are supposed to be completed</t>
  </si>
  <si>
    <t xml:space="preserve">The littoral law and the Environmental Code already passed the stage of the Supreme Court. It is still awaiting examination before the Parliament. </t>
  </si>
  <si>
    <t>A collecting system was estabilished, along with salubrity committees. About seventy five cleaning operations were organized, a prototype of improved stove was realized and validated, The building of the surrounding wall for the fish processing area is completed; the rehabilitation of the drains, travelled areas and pavers is completed; tiling of the tables of exhibits and drying completed; building of improved stoves executed at 100%. More generally, works are executed at 90%. The final acceptance of the fishing dock is done.</t>
  </si>
  <si>
    <t xml:space="preserve">73 m of seawall built (381 linear meter of wall built through the Adaptation Fund ). Facility inaugurated. </t>
  </si>
  <si>
    <t xml:space="preserve">Despite all efforts developed towards national authorities, there is no guarantee that the texts will be voted before January 2013. </t>
  </si>
  <si>
    <t>Financial information:  cumulative from project start to 31 March 2014</t>
  </si>
  <si>
    <t>Impossibility to complete the works (breakwaters) in Saly</t>
  </si>
  <si>
    <t>The project coordination has liaised with the national authorities and it was decided to set up a task-force entrusted with making concrete and realistic proposals to solve the conflict between the project owner agent and the firm about the technical solution and the cost of the works. Following the recommendation of this task-force, it was decided to outsource the supply of rock rubble by common accord with the works firm; the termination of the contract between the Directorate of environment and the project owner agent (CEREEQ) for repeated breaches to its obligations; and a rescheduling of the works programme. These measures have proved not to be sufficient to get the situation back on course. Afetr many consultations with the national authorities and national civil works experts, it was noted that the works had been underestimated. Then, it was  decided to target only 3 breakwaters (instead of 9 as planned initially) and to involve the Military Engineering to speed up the works. Unfortunately, progress made to date do not allow for much optimism about a succesfull completion of the works.</t>
  </si>
  <si>
    <t>To date, the awareness raising activities have been completed. The construction work were launched in the 3 areas of intervention and most of them are completed or in a final stage (rehabilitation and protection of the fishing dock in Joal, building the anti-salt dike in Joal, rehabilitation of the fish processinh area in Saly). The rehabilitation of the fish processing area of Khelcom (Joal) is in a final stage.  The seawall i n Rufisque-Est has been finalized and inaugurated. The remainder of the budget in this line will be used to setup local management committees for the protection facilities (USD 12 000); to elaborate a guide for the mintenance of the infrastructure (USD 6 000); to replenish the budget line for the control of realization (USD 10 000) and to reinforce the resources for the protection works in Saly (USD 12 000).
The main issues that generate some concerns pertain to the delay in the adoption of the new regulations and the protection works in Saly. Regarding the regulations (littoral law and environment code), the adoption is still oustanding at the parliament and it is unlikely that this activity will be completed befotre the end of the project. Thus, the remainder of the budget in this line and in line2.2  will be used to consolidate the underestimated budgets of activities like the control of realization and the protection works in Saly. At Saly, due to a conflict between the project owner agent and the firm about the technical solution (the height of the breakwaters), there  are serious delays in the execution  The project coordination has set up a task-force entrusted with making concrete and realistic proposals. Following the recommendation of this task-force, it was decided to outsource the supply of rock rubble by common accord with the works firm; the termination of the contract between the Directorate of environment and the project owner agent (CEREEQ) for repeated breaches to its obligations; and a rescheduling of the works programme. Later on, it was also decided to target only 3 breakwaters instead of 9, because it beacme clear that the works' cost have been underestimated. It was also decided to involve the Military Engineering in order to speed up the works. But progress made so far does not allow for much optimism about a succesfull completion of the works. In Joal, a rehabilitation plan has been developed to address the degradations caused by the extreme weather events that took place during the raining season 2013. After making an overview of damages, a statement of works is being finalized to allow the task-force that was established to have a clear idea of the measures that need to be undertaken and the additional resources required. Then, a call for tender will be issued and a firm will be contracted to carry out the works before June 2014.</t>
  </si>
  <si>
    <t>The target in terms of number of breakwaters has decreased from 9 to 3, due to underestimation of costs at the beginning. The resources for the dissemination of the new texts (Environment Code, Littoral law) have been reallocated to te works in Saly, because these texts have not been adopted to date.</t>
  </si>
  <si>
    <t>The project coordination has set up a task-force entrusted with making concrete and realistic proposals. Following the recommendation of this task-force, it was decided:
- to outsource the supply of rock rubble by common accord with the works firm;
- the termination of the contract between the Directorate of environment and the project owner agent (CEREEQ) for repeated breaches to its obligations;
- a rescheduling of the works programme.
- to involve the Military Engineering in oredr to spedd up the works</t>
  </si>
  <si>
    <t xml:space="preserve">Women being the main beneficiaries of the project realizations in Joal and Saly, every effort has been made to ensure their involvement at all stages of the implementation process. In particular, they were fully aossciated in the design of the fish processing areas, in the moniroring of the works and in the acceptance of the works. This has proved to be a very useful way to ensure that the equipments are adapted to their specific needs. </t>
  </si>
  <si>
    <t>The seawall in Rufisque-Est is a real success story. During the extreme weather events that occured end of May, the strong swells caused massive damage in the coastal areas around Dakar (mainly Rufisque, Goree, Bargny and Mbao). The neighborhood of Thiawlene (Rufisque-Est) where the project has built this seawall was much less affected than other areas. The impact of this seawall is acknowledged by all actors (communities, local government units and traditional leaders) who are now urging the Government to build the same facility in order to protect the other areas. In addition, some partners from neighbouring countries like Sierra Leone are struggling to change the design of project they were about to launch in order to adopt the same type of infrastructure.</t>
  </si>
  <si>
    <t>The most successful aspect is the rice growing area thta was reclaimed from salinity thnaks to the anti-salt dyke in Joal. In the same area, the development of the fish processing area is much appreciated by local communities.</t>
  </si>
  <si>
    <t>The main measures are: the establishment of a network of coastal actors, the planned elaboration of a manual for the maintenance of the infrastructures, the setup of management commitees led by LGUs and including technical staff.</t>
  </si>
  <si>
    <t>Tree planting around the anti-salt dyke to make it much more resitant</t>
  </si>
  <si>
    <t xml:space="preserve">The most important lesson learned is drawn from the implementation of the works in Saly: the public authorities interference in the execution of project like the Adaptation Fund funded ones is counter productive. The project component that suffered the most difficulties is the realization of the breakwaters and this started with the interference of a ministerial authority, right after the change of regime. But at the same time, the involvement of these public authority has shown to be key when it is about finding solution to big issues. In the same component, the involvement of the actual minsiterial authority could have help to restore the situation if it was not already so badly damaged.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</si>
</sst>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dd\-mmm\-yyyy"/>
    <numFmt numFmtId="166" formatCode="_-* #,##0\ _€_-;\-* #,##0\ _€_-;_-* &quot;-&quot;??\ _€_-;_-@_-"/>
    <numFmt numFmtId="167" formatCode="#,##0.00\ _€"/>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name val="Calibri"/>
      <family val="2"/>
    </font>
    <font>
      <b/>
      <u val="single"/>
      <sz val="11"/>
      <color indexed="8"/>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1"/>
      <name val="Calibri"/>
      <family val="2"/>
    </font>
    <font>
      <sz val="10"/>
      <color indexed="8"/>
      <name val="Arial"/>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0"/>
      <color theme="1"/>
      <name val="Arial"/>
      <family val="2"/>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style="medium"/>
      <bottom style="medium"/>
    </border>
    <border>
      <left style="medium"/>
      <right/>
      <top/>
      <bottom style="thin"/>
    </border>
    <border>
      <left style="medium"/>
      <right/>
      <top style="thin"/>
      <bottom style="thin"/>
    </border>
    <border>
      <left style="medium"/>
      <right/>
      <top style="thin"/>
      <bottom/>
    </border>
    <border>
      <left style="thin"/>
      <right/>
      <top style="medium"/>
      <bottom style="medium"/>
    </border>
    <border>
      <left style="thin"/>
      <right/>
      <top style="thin"/>
      <bottom style="thin"/>
    </border>
    <border>
      <left style="medium"/>
      <right style="thin"/>
      <top style="thin"/>
      <bottom style="medium"/>
    </border>
    <border>
      <left style="medium"/>
      <right/>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medium"/>
      <bottom style="medium"/>
    </border>
    <border>
      <left style="thin"/>
      <right style="medium"/>
      <top style="medium"/>
      <bottom/>
    </border>
    <border>
      <left style="thin"/>
      <right style="thin"/>
      <top style="thin"/>
      <bottom style="thin"/>
    </border>
    <border>
      <left style="thin"/>
      <right/>
      <top/>
      <bottom style="thin"/>
    </border>
    <border>
      <left style="thin"/>
      <right/>
      <top/>
      <bottom/>
    </border>
    <border>
      <left/>
      <right style="medium"/>
      <top style="thin"/>
      <bottom style="thin"/>
    </border>
    <border>
      <left style="medium"/>
      <right style="thin"/>
      <top style="medium"/>
      <bottom style="thin"/>
    </border>
    <border>
      <left style="medium"/>
      <right style="thin"/>
      <top/>
      <bottom style="thin"/>
    </border>
    <border>
      <left style="thin"/>
      <right style="medium"/>
      <top/>
      <bottom style="thin"/>
    </border>
    <border>
      <left/>
      <right/>
      <top style="thin"/>
      <bottom style="thin"/>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style="medium"/>
      <right style="medium"/>
      <top style="thin"/>
      <botto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4">
    <xf numFmtId="0" fontId="0" fillId="0" borderId="0" xfId="0" applyFont="1" applyAlignment="1">
      <alignment/>
    </xf>
    <xf numFmtId="0" fontId="72" fillId="0" borderId="0" xfId="0" applyFont="1" applyFill="1" applyAlignment="1" applyProtection="1">
      <alignment/>
      <protection/>
    </xf>
    <xf numFmtId="0" fontId="7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lignment/>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1" fontId="2" fillId="33" borderId="10"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2" xfId="0" applyFont="1" applyFill="1" applyBorder="1" applyAlignment="1" applyProtection="1">
      <alignment vertical="top" wrapText="1"/>
      <protection locked="0"/>
    </xf>
    <xf numFmtId="0" fontId="2" fillId="33" borderId="10" xfId="0" applyFont="1" applyFill="1" applyBorder="1" applyAlignment="1" applyProtection="1">
      <alignment/>
      <protection locked="0"/>
    </xf>
    <xf numFmtId="165" fontId="2" fillId="33" borderId="13" xfId="0" applyNumberFormat="1" applyFont="1" applyFill="1" applyBorder="1" applyAlignment="1" applyProtection="1">
      <alignment horizontal="left"/>
      <protection locked="0"/>
    </xf>
    <xf numFmtId="0" fontId="72" fillId="0" borderId="0" xfId="0" applyFont="1" applyAlignment="1">
      <alignment horizontal="left" vertical="center"/>
    </xf>
    <xf numFmtId="0" fontId="72" fillId="0" borderId="0" xfId="0" applyFont="1" applyAlignment="1">
      <alignment/>
    </xf>
    <xf numFmtId="0" fontId="3" fillId="0" borderId="0" xfId="0" applyFont="1" applyFill="1" applyBorder="1" applyAlignment="1" applyProtection="1">
      <alignment vertical="top" wrapText="1"/>
      <protection/>
    </xf>
    <xf numFmtId="0" fontId="72" fillId="0" borderId="0" xfId="0" applyFont="1" applyAlignment="1">
      <alignment wrapText="1"/>
    </xf>
    <xf numFmtId="0" fontId="72"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2" xfId="0" applyFont="1" applyFill="1" applyBorder="1" applyAlignment="1" applyProtection="1">
      <alignment vertical="top" wrapText="1"/>
      <protection/>
    </xf>
    <xf numFmtId="0" fontId="15" fillId="33" borderId="12"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0" fillId="0" borderId="0" xfId="0" applyAlignment="1">
      <alignment horizontal="center" vertical="center"/>
    </xf>
    <xf numFmtId="0" fontId="73" fillId="10"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3" fillId="10" borderId="12" xfId="0" applyFont="1" applyFill="1" applyBorder="1" applyAlignment="1">
      <alignment horizontal="center" vertical="center" wrapText="1"/>
    </xf>
    <xf numFmtId="0" fontId="73" fillId="33" borderId="15"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64" fillId="33" borderId="0" xfId="52" applyFill="1" applyBorder="1" applyAlignment="1" applyProtection="1">
      <alignment horizontal="center" vertical="top" wrapText="1"/>
      <protection/>
    </xf>
    <xf numFmtId="0" fontId="74" fillId="34" borderId="17" xfId="0" applyFont="1" applyFill="1" applyBorder="1" applyAlignment="1">
      <alignment horizontal="center" vertical="center" wrapText="1"/>
    </xf>
    <xf numFmtId="0" fontId="16" fillId="10" borderId="18" xfId="0" applyFont="1" applyFill="1" applyBorder="1" applyAlignment="1" applyProtection="1">
      <alignment horizontal="left" vertical="top" wrapText="1"/>
      <protection/>
    </xf>
    <xf numFmtId="0" fontId="75"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9"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4" fillId="10" borderId="24"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2" fillId="10" borderId="20" xfId="0" applyFont="1" applyFill="1" applyBorder="1" applyAlignment="1">
      <alignment horizontal="left" vertical="center"/>
    </xf>
    <xf numFmtId="0" fontId="72" fillId="10" borderId="21" xfId="0" applyFont="1" applyFill="1" applyBorder="1" applyAlignment="1">
      <alignment horizontal="left" vertical="center"/>
    </xf>
    <xf numFmtId="0" fontId="72" fillId="10" borderId="21" xfId="0" applyFont="1" applyFill="1" applyBorder="1" applyAlignment="1">
      <alignment/>
    </xf>
    <xf numFmtId="0" fontId="72" fillId="10" borderId="22" xfId="0" applyFont="1" applyFill="1" applyBorder="1" applyAlignment="1">
      <alignment/>
    </xf>
    <xf numFmtId="0" fontId="72" fillId="10" borderId="23" xfId="0" applyFont="1" applyFill="1" applyBorder="1" applyAlignment="1">
      <alignment horizontal="left" vertical="center"/>
    </xf>
    <xf numFmtId="0" fontId="3" fillId="10" borderId="26" xfId="0" applyFont="1" applyFill="1" applyBorder="1" applyAlignment="1" applyProtection="1">
      <alignment vertical="top" wrapText="1"/>
      <protection/>
    </xf>
    <xf numFmtId="0" fontId="72" fillId="10" borderId="21" xfId="0" applyFont="1" applyFill="1" applyBorder="1" applyAlignment="1" applyProtection="1">
      <alignment/>
      <protection/>
    </xf>
    <xf numFmtId="0" fontId="72" fillId="10" borderId="22" xfId="0" applyFont="1" applyFill="1" applyBorder="1" applyAlignment="1" applyProtection="1">
      <alignment/>
      <protection/>
    </xf>
    <xf numFmtId="0" fontId="72" fillId="10" borderId="0" xfId="0" applyFont="1" applyFill="1" applyBorder="1" applyAlignment="1" applyProtection="1">
      <alignment/>
      <protection/>
    </xf>
    <xf numFmtId="0" fontId="72"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6"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76" fillId="0" borderId="12"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3" fillId="10" borderId="24" xfId="0" applyFont="1" applyFill="1" applyBorder="1" applyAlignment="1" applyProtection="1">
      <alignment/>
      <protection/>
    </xf>
    <xf numFmtId="0" fontId="0" fillId="10" borderId="24" xfId="0" applyFill="1" applyBorder="1" applyAlignment="1">
      <alignment/>
    </xf>
    <xf numFmtId="0" fontId="77" fillId="10" borderId="20" xfId="0" applyFont="1" applyFill="1" applyBorder="1" applyAlignment="1">
      <alignment vertical="center"/>
    </xf>
    <xf numFmtId="0" fontId="77" fillId="10" borderId="23"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74" fillId="34" borderId="16"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15"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4" fillId="34" borderId="16"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2" xfId="0" applyFill="1" applyBorder="1" applyAlignment="1">
      <alignment/>
    </xf>
    <xf numFmtId="0" fontId="10"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2" xfId="0" applyFont="1" applyFill="1" applyBorder="1" applyAlignment="1" applyProtection="1">
      <alignment horizontal="left" vertical="center"/>
      <protection/>
    </xf>
    <xf numFmtId="0" fontId="72" fillId="10" borderId="20" xfId="0" applyFont="1" applyFill="1" applyBorder="1" applyAlignment="1">
      <alignment/>
    </xf>
    <xf numFmtId="0" fontId="72" fillId="10" borderId="23" xfId="0" applyFont="1" applyFill="1" applyBorder="1" applyAlignment="1">
      <alignment/>
    </xf>
    <xf numFmtId="0" fontId="72" fillId="10" borderId="24"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29" xfId="0" applyFont="1" applyFill="1" applyBorder="1" applyAlignment="1">
      <alignment vertical="top" wrapText="1"/>
    </xf>
    <xf numFmtId="0" fontId="78" fillId="0" borderId="27" xfId="0" applyFont="1" applyFill="1" applyBorder="1" applyAlignment="1">
      <alignment vertical="top" wrapText="1"/>
    </xf>
    <xf numFmtId="0" fontId="78" fillId="0" borderId="28" xfId="0" applyFont="1" applyFill="1" applyBorder="1" applyAlignment="1">
      <alignment vertical="top" wrapText="1"/>
    </xf>
    <xf numFmtId="0" fontId="78" fillId="0" borderId="12" xfId="0" applyFont="1" applyFill="1" applyBorder="1" applyAlignment="1">
      <alignment vertical="top" wrapText="1"/>
    </xf>
    <xf numFmtId="0" fontId="78" fillId="0" borderId="12" xfId="0" applyFont="1" applyFill="1" applyBorder="1" applyAlignment="1">
      <alignment/>
    </xf>
    <xf numFmtId="0" fontId="72" fillId="0" borderId="12" xfId="0" applyFont="1" applyFill="1" applyBorder="1" applyAlignment="1">
      <alignment vertical="top" wrapText="1"/>
    </xf>
    <xf numFmtId="0" fontId="72" fillId="10" borderId="26" xfId="0" applyFont="1" applyFill="1" applyBorder="1" applyAlignment="1">
      <alignment/>
    </xf>
    <xf numFmtId="0" fontId="80" fillId="0" borderId="12" xfId="0" applyFont="1" applyFill="1" applyBorder="1" applyAlignment="1">
      <alignment horizontal="center" vertical="top" wrapText="1"/>
    </xf>
    <xf numFmtId="0" fontId="80" fillId="0" borderId="16" xfId="0" applyFont="1" applyFill="1" applyBorder="1" applyAlignment="1">
      <alignment horizontal="center" vertical="top" wrapText="1"/>
    </xf>
    <xf numFmtId="0" fontId="80" fillId="0" borderId="12" xfId="0" applyFont="1" applyFill="1" applyBorder="1" applyAlignment="1">
      <alignment horizontal="center" vertical="top"/>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2" fillId="0" borderId="0" xfId="0" applyFont="1" applyFill="1" applyAlignment="1" applyProtection="1">
      <alignment horizontal="right"/>
      <protection/>
    </xf>
    <xf numFmtId="0" fontId="72" fillId="10" borderId="20" xfId="0" applyFont="1" applyFill="1" applyBorder="1" applyAlignment="1" applyProtection="1">
      <alignment horizontal="right"/>
      <protection/>
    </xf>
    <xf numFmtId="0" fontId="72" fillId="10" borderId="21" xfId="0" applyFont="1" applyFill="1" applyBorder="1" applyAlignment="1" applyProtection="1">
      <alignment horizontal="right"/>
      <protection/>
    </xf>
    <xf numFmtId="0" fontId="72" fillId="10" borderId="23" xfId="0" applyFont="1" applyFill="1" applyBorder="1" applyAlignment="1" applyProtection="1">
      <alignment horizontal="right"/>
      <protection/>
    </xf>
    <xf numFmtId="0" fontId="72"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3" fillId="33" borderId="30" xfId="0" applyFont="1" applyFill="1" applyBorder="1" applyAlignment="1" applyProtection="1">
      <alignment horizontal="right" vertical="center" wrapText="1"/>
      <protection/>
    </xf>
    <xf numFmtId="0" fontId="3" fillId="33" borderId="1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1" fillId="10" borderId="12" xfId="0" applyFont="1" applyFill="1" applyBorder="1" applyAlignment="1">
      <alignment horizontal="center" vertical="center" wrapText="1"/>
    </xf>
    <xf numFmtId="0" fontId="72" fillId="10" borderId="25" xfId="0" applyFont="1" applyFill="1" applyBorder="1" applyAlignment="1">
      <alignment/>
    </xf>
    <xf numFmtId="0" fontId="72" fillId="10" borderId="27" xfId="0" applyFont="1" applyFill="1" applyBorder="1" applyAlignment="1">
      <alignment/>
    </xf>
    <xf numFmtId="0" fontId="82" fillId="34" borderId="16" xfId="0" applyFont="1" applyFill="1" applyBorder="1" applyAlignment="1">
      <alignment horizontal="center" vertical="center" wrapText="1"/>
    </xf>
    <xf numFmtId="0" fontId="82" fillId="34" borderId="22" xfId="0" applyFont="1" applyFill="1" applyBorder="1" applyAlignment="1">
      <alignment horizontal="center" vertical="center" wrapText="1"/>
    </xf>
    <xf numFmtId="0" fontId="23" fillId="0" borderId="18" xfId="0" applyFont="1" applyBorder="1" applyAlignment="1" applyProtection="1">
      <alignment vertical="top" wrapText="1"/>
      <protection/>
    </xf>
    <xf numFmtId="0" fontId="23" fillId="0" borderId="18" xfId="0" applyFont="1" applyBorder="1" applyAlignment="1" applyProtection="1">
      <alignment horizontal="left" vertical="top" wrapText="1"/>
      <protection/>
    </xf>
    <xf numFmtId="0" fontId="23" fillId="0" borderId="19" xfId="0" applyFont="1" applyBorder="1" applyAlignment="1" applyProtection="1">
      <alignment vertical="top" wrapText="1"/>
      <protection/>
    </xf>
    <xf numFmtId="0" fontId="83" fillId="0" borderId="19" xfId="0" applyFont="1" applyBorder="1" applyAlignment="1" applyProtection="1">
      <alignment vertical="top" wrapText="1"/>
      <protection/>
    </xf>
    <xf numFmtId="0" fontId="82" fillId="34" borderId="12" xfId="0" applyFont="1" applyFill="1" applyBorder="1" applyAlignment="1">
      <alignment horizontal="center" vertical="center" wrapText="1"/>
    </xf>
    <xf numFmtId="0" fontId="2" fillId="33" borderId="12"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3"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14" fillId="33" borderId="13" xfId="0" applyFont="1" applyFill="1" applyBorder="1" applyAlignment="1" applyProtection="1">
      <alignment horizontal="center"/>
      <protection/>
    </xf>
    <xf numFmtId="0" fontId="2" fillId="33" borderId="10" xfId="0" applyFont="1" applyFill="1" applyBorder="1" applyAlignment="1" applyProtection="1">
      <alignment/>
      <protection locked="0"/>
    </xf>
    <xf numFmtId="0" fontId="27" fillId="33" borderId="11" xfId="52" applyFont="1" applyFill="1" applyBorder="1" applyAlignment="1" applyProtection="1">
      <alignment/>
      <protection locked="0"/>
    </xf>
    <xf numFmtId="165" fontId="14" fillId="33" borderId="13" xfId="0" applyNumberFormat="1" applyFont="1" applyFill="1" applyBorder="1" applyAlignment="1" applyProtection="1">
      <alignment horizontal="left"/>
      <protection locked="0"/>
    </xf>
    <xf numFmtId="0" fontId="14" fillId="33" borderId="10" xfId="0" applyFont="1" applyFill="1" applyBorder="1" applyAlignment="1" applyProtection="1">
      <alignment/>
      <protection locked="0"/>
    </xf>
    <xf numFmtId="0" fontId="14" fillId="33" borderId="11" xfId="0" applyFont="1" applyFill="1" applyBorder="1" applyAlignment="1" applyProtection="1">
      <alignment/>
      <protection locked="0"/>
    </xf>
    <xf numFmtId="0" fontId="2" fillId="33" borderId="31" xfId="0"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14" fillId="0" borderId="33"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72" fillId="33" borderId="32" xfId="0" applyFont="1" applyFill="1" applyBorder="1" applyAlignment="1" applyProtection="1">
      <alignment vertical="top" wrapText="1"/>
      <protection/>
    </xf>
    <xf numFmtId="0" fontId="14" fillId="0" borderId="32" xfId="0" applyFont="1" applyFill="1" applyBorder="1" applyAlignment="1" applyProtection="1">
      <alignment vertical="top" wrapText="1"/>
      <protection/>
    </xf>
    <xf numFmtId="0" fontId="72" fillId="0" borderId="33" xfId="0" applyFont="1" applyFill="1" applyBorder="1" applyAlignment="1" applyProtection="1">
      <alignment vertical="top" wrapText="1"/>
      <protection/>
    </xf>
    <xf numFmtId="0" fontId="14" fillId="33" borderId="11" xfId="0" applyFont="1" applyFill="1" applyBorder="1" applyAlignment="1" applyProtection="1">
      <alignment horizontal="center" vertical="center" wrapText="1"/>
      <protection/>
    </xf>
    <xf numFmtId="0" fontId="71" fillId="0" borderId="0" xfId="0" applyFont="1" applyAlignment="1">
      <alignment/>
    </xf>
    <xf numFmtId="0" fontId="74" fillId="34" borderId="16" xfId="0" applyFont="1" applyFill="1" applyBorder="1" applyAlignment="1">
      <alignment horizontal="center" vertical="center" wrapText="1"/>
    </xf>
    <xf numFmtId="0" fontId="50" fillId="33" borderId="12" xfId="0" applyFont="1" applyFill="1" applyBorder="1" applyAlignment="1">
      <alignment vertical="center" wrapText="1"/>
    </xf>
    <xf numFmtId="0" fontId="50" fillId="33" borderId="12" xfId="0" applyFont="1" applyFill="1" applyBorder="1" applyAlignment="1">
      <alignment/>
    </xf>
    <xf numFmtId="0" fontId="2" fillId="35" borderId="12" xfId="0" applyFont="1" applyFill="1" applyBorder="1" applyAlignment="1" applyProtection="1">
      <alignment horizontal="left" vertical="center"/>
      <protection/>
    </xf>
    <xf numFmtId="0" fontId="16" fillId="0" borderId="18" xfId="0" applyFont="1" applyBorder="1" applyAlignment="1" applyProtection="1">
      <alignment vertical="top" wrapText="1"/>
      <protection/>
    </xf>
    <xf numFmtId="0" fontId="16" fillId="0" borderId="18" xfId="0" applyFont="1" applyBorder="1" applyAlignment="1" applyProtection="1">
      <alignment horizontal="left" vertical="top" wrapText="1"/>
      <protection/>
    </xf>
    <xf numFmtId="0" fontId="16" fillId="0" borderId="19" xfId="0" applyFont="1" applyBorder="1" applyAlignment="1" applyProtection="1">
      <alignment vertical="top" wrapText="1"/>
      <protection/>
    </xf>
    <xf numFmtId="0" fontId="75" fillId="0" borderId="19" xfId="0" applyFont="1" applyBorder="1" applyAlignment="1" applyProtection="1">
      <alignment vertical="top" wrapText="1"/>
      <protection/>
    </xf>
    <xf numFmtId="4" fontId="3" fillId="33" borderId="34" xfId="0" applyNumberFormat="1" applyFont="1" applyFill="1" applyBorder="1" applyAlignment="1" applyProtection="1">
      <alignment vertical="top" wrapText="1"/>
      <protection/>
    </xf>
    <xf numFmtId="0" fontId="14" fillId="33" borderId="31" xfId="0" applyFont="1" applyFill="1" applyBorder="1" applyAlignment="1" applyProtection="1">
      <alignment horizontal="left" vertical="top" wrapText="1"/>
      <protection/>
    </xf>
    <xf numFmtId="0" fontId="14" fillId="33" borderId="11" xfId="0" applyFont="1" applyFill="1" applyBorder="1" applyAlignment="1" applyProtection="1">
      <alignment horizontal="left" vertical="top" wrapText="1"/>
      <protection/>
    </xf>
    <xf numFmtId="0" fontId="2" fillId="33" borderId="14"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72" fillId="10" borderId="23" xfId="0" applyFont="1" applyFill="1" applyBorder="1" applyAlignment="1" applyProtection="1">
      <alignment horizontal="left" vertical="center" wrapText="1"/>
      <protection/>
    </xf>
    <xf numFmtId="0" fontId="72" fillId="10" borderId="0" xfId="0" applyFont="1" applyFill="1" applyBorder="1" applyAlignment="1" applyProtection="1">
      <alignment horizontal="left" vertical="center" wrapText="1"/>
      <protection/>
    </xf>
    <xf numFmtId="0" fontId="72" fillId="10" borderId="24" xfId="0" applyFont="1" applyFill="1" applyBorder="1" applyAlignment="1" applyProtection="1">
      <alignment vertical="top" wrapText="1"/>
      <protection/>
    </xf>
    <xf numFmtId="0" fontId="64" fillId="33" borderId="11" xfId="52" applyFill="1" applyBorder="1" applyAlignment="1" applyProtection="1">
      <alignment/>
      <protection locked="0"/>
    </xf>
    <xf numFmtId="0" fontId="2" fillId="0" borderId="31"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10" borderId="0" xfId="0" applyFont="1" applyFill="1" applyBorder="1" applyAlignment="1" applyProtection="1">
      <alignment horizontal="right"/>
      <protection/>
    </xf>
    <xf numFmtId="0" fontId="72" fillId="0" borderId="11"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3" fillId="33" borderId="36" xfId="0" applyFont="1" applyFill="1" applyBorder="1" applyAlignment="1" applyProtection="1">
      <alignment vertical="top" wrapText="1"/>
      <protection/>
    </xf>
    <xf numFmtId="0" fontId="3" fillId="33" borderId="37" xfId="0" applyFont="1" applyFill="1" applyBorder="1" applyAlignment="1" applyProtection="1">
      <alignment vertical="top" wrapText="1"/>
      <protection/>
    </xf>
    <xf numFmtId="0" fontId="3" fillId="33" borderId="38" xfId="0" applyFont="1" applyFill="1" applyBorder="1" applyAlignment="1" applyProtection="1">
      <alignment horizontal="right" vertical="center" wrapText="1"/>
      <protection/>
    </xf>
    <xf numFmtId="43" fontId="81" fillId="0" borderId="39" xfId="42" applyFont="1" applyFill="1" applyBorder="1" applyAlignment="1">
      <alignment/>
    </xf>
    <xf numFmtId="0" fontId="3" fillId="33" borderId="38" xfId="0" applyFont="1" applyFill="1" applyBorder="1" applyAlignment="1" applyProtection="1">
      <alignment horizontal="center" vertical="center" wrapText="1"/>
      <protection/>
    </xf>
    <xf numFmtId="0" fontId="0" fillId="33" borderId="12" xfId="0" applyFill="1" applyBorder="1" applyAlignment="1">
      <alignment vertical="center" wrapText="1"/>
    </xf>
    <xf numFmtId="0" fontId="2" fillId="33" borderId="14"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84" fillId="0" borderId="0" xfId="0" applyFont="1" applyAlignment="1">
      <alignment/>
    </xf>
    <xf numFmtId="43" fontId="2" fillId="0" borderId="40" xfId="42" applyFont="1" applyFill="1" applyBorder="1" applyAlignment="1" applyProtection="1">
      <alignment vertical="top" wrapText="1"/>
      <protection/>
    </xf>
    <xf numFmtId="0" fontId="72" fillId="0" borderId="41" xfId="0" applyFont="1" applyBorder="1" applyAlignment="1">
      <alignment/>
    </xf>
    <xf numFmtId="0" fontId="2" fillId="33" borderId="28"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14" xfId="0" applyFont="1" applyFill="1" applyBorder="1" applyAlignment="1" applyProtection="1">
      <alignment horizontal="center" vertical="center" wrapText="1"/>
      <protection/>
    </xf>
    <xf numFmtId="0" fontId="0" fillId="33" borderId="12" xfId="0" applyNumberFormat="1" applyFill="1" applyBorder="1" applyAlignment="1">
      <alignment vertical="center" wrapText="1"/>
    </xf>
    <xf numFmtId="0" fontId="81" fillId="33" borderId="12" xfId="0" applyFont="1" applyFill="1" applyBorder="1" applyAlignment="1" applyProtection="1">
      <alignment horizontal="center"/>
      <protection/>
    </xf>
    <xf numFmtId="0" fontId="3" fillId="33" borderId="42" xfId="0" applyFont="1" applyFill="1" applyBorder="1" applyAlignment="1" applyProtection="1">
      <alignment horizontal="center" vertical="center" wrapText="1"/>
      <protection/>
    </xf>
    <xf numFmtId="0" fontId="0" fillId="0" borderId="0" xfId="0" applyAlignment="1">
      <alignment wrapText="1"/>
    </xf>
    <xf numFmtId="0" fontId="71" fillId="0" borderId="0" xfId="0" applyFont="1" applyAlignment="1">
      <alignment horizontal="left"/>
    </xf>
    <xf numFmtId="43" fontId="72" fillId="0" borderId="0" xfId="0" applyNumberFormat="1" applyFont="1" applyAlignment="1">
      <alignment/>
    </xf>
    <xf numFmtId="43" fontId="72" fillId="0" borderId="0" xfId="42" applyFont="1" applyAlignment="1">
      <alignment/>
    </xf>
    <xf numFmtId="0" fontId="14" fillId="33" borderId="32" xfId="0" applyFont="1" applyFill="1" applyBorder="1" applyAlignment="1" applyProtection="1">
      <alignment horizontal="left" vertical="top" wrapText="1"/>
      <protection/>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43" fontId="72" fillId="0" borderId="35" xfId="42" applyFont="1" applyFill="1" applyBorder="1" applyAlignment="1">
      <alignment/>
    </xf>
    <xf numFmtId="0" fontId="2" fillId="33" borderId="12" xfId="0" applyFont="1" applyFill="1" applyBorder="1" applyAlignment="1" applyProtection="1">
      <alignment vertical="top" wrapText="1"/>
      <protection/>
    </xf>
    <xf numFmtId="0" fontId="2" fillId="10" borderId="0" xfId="0" applyFont="1" applyFill="1" applyBorder="1" applyAlignment="1" applyProtection="1">
      <alignment horizontal="left" vertical="top" wrapText="1"/>
      <protection/>
    </xf>
    <xf numFmtId="0" fontId="2" fillId="10" borderId="25"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33" borderId="16"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164" fontId="1" fillId="0" borderId="43" xfId="0" applyNumberFormat="1" applyFont="1" applyFill="1" applyBorder="1" applyAlignment="1" applyProtection="1">
      <alignment horizontal="right" wrapText="1"/>
      <protection/>
    </xf>
    <xf numFmtId="164" fontId="1" fillId="0" borderId="44" xfId="0" applyNumberFormat="1" applyFont="1" applyFill="1" applyBorder="1" applyAlignment="1" applyProtection="1">
      <alignment horizontal="right" wrapText="1"/>
      <protection/>
    </xf>
    <xf numFmtId="43" fontId="72" fillId="0" borderId="40" xfId="42" applyFont="1" applyFill="1" applyBorder="1" applyAlignment="1" applyProtection="1">
      <alignment vertical="top" wrapText="1"/>
      <protection/>
    </xf>
    <xf numFmtId="164" fontId="0" fillId="0" borderId="39" xfId="0" applyNumberFormat="1" applyFont="1" applyFill="1" applyBorder="1" applyAlignment="1" applyProtection="1">
      <alignment horizontal="right" wrapText="1"/>
      <protection/>
    </xf>
    <xf numFmtId="43" fontId="72" fillId="0" borderId="40" xfId="42" applyFont="1" applyFill="1" applyBorder="1" applyAlignment="1" applyProtection="1">
      <alignment horizontal="left" vertical="top" wrapText="1"/>
      <protection/>
    </xf>
    <xf numFmtId="4" fontId="72" fillId="0" borderId="45" xfId="42" applyNumberFormat="1" applyFont="1" applyFill="1" applyBorder="1" applyAlignment="1" applyProtection="1">
      <alignment vertical="top" wrapText="1"/>
      <protection/>
    </xf>
    <xf numFmtId="43" fontId="72" fillId="0" borderId="45" xfId="42" applyFont="1" applyFill="1" applyBorder="1" applyAlignment="1" applyProtection="1">
      <alignment vertical="top" wrapText="1"/>
      <protection/>
    </xf>
    <xf numFmtId="43" fontId="72" fillId="0" borderId="46" xfId="42" applyFont="1" applyFill="1" applyBorder="1" applyAlignment="1" applyProtection="1">
      <alignment vertical="top" wrapText="1"/>
      <protection/>
    </xf>
    <xf numFmtId="43" fontId="72" fillId="0" borderId="35" xfId="42" applyFont="1" applyFill="1" applyBorder="1" applyAlignment="1" applyProtection="1">
      <alignment vertical="top" wrapText="1"/>
      <protection/>
    </xf>
    <xf numFmtId="164" fontId="72" fillId="0" borderId="0" xfId="0" applyNumberFormat="1" applyFont="1" applyAlignment="1">
      <alignment/>
    </xf>
    <xf numFmtId="43" fontId="84" fillId="0" borderId="0" xfId="42"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4" fontId="72" fillId="0" borderId="0" xfId="0" applyNumberFormat="1" applyFont="1" applyAlignment="1">
      <alignment/>
    </xf>
    <xf numFmtId="0" fontId="2" fillId="0" borderId="14" xfId="0" applyFont="1" applyFill="1" applyBorder="1" applyAlignment="1" applyProtection="1">
      <alignment vertical="top" wrapText="1"/>
      <protection/>
    </xf>
    <xf numFmtId="0" fontId="14" fillId="0" borderId="24" xfId="0" applyFont="1" applyFill="1" applyBorder="1" applyAlignment="1">
      <alignment vertical="top" wrapText="1"/>
    </xf>
    <xf numFmtId="0" fontId="85" fillId="0" borderId="0" xfId="0" applyFont="1" applyAlignment="1">
      <alignment wrapText="1"/>
    </xf>
    <xf numFmtId="0" fontId="14" fillId="0" borderId="14" xfId="0" applyFont="1" applyFill="1" applyBorder="1" applyAlignment="1" applyProtection="1">
      <alignment vertical="top" wrapText="1"/>
      <protection/>
    </xf>
    <xf numFmtId="0" fontId="14" fillId="0" borderId="14" xfId="0" applyFont="1" applyFill="1" applyBorder="1" applyAlignment="1" applyProtection="1">
      <alignment horizontal="left" vertical="top" wrapText="1"/>
      <protection/>
    </xf>
    <xf numFmtId="0" fontId="78" fillId="0" borderId="16" xfId="0" applyFont="1" applyFill="1" applyBorder="1" applyAlignment="1">
      <alignment vertical="top" wrapText="1"/>
    </xf>
    <xf numFmtId="0" fontId="78" fillId="0" borderId="27" xfId="0" applyFont="1" applyFill="1" applyBorder="1" applyAlignment="1">
      <alignment horizontal="center" vertical="top" wrapText="1"/>
    </xf>
    <xf numFmtId="0" fontId="72" fillId="0" borderId="21" xfId="0" applyFont="1" applyFill="1" applyBorder="1" applyAlignment="1">
      <alignment/>
    </xf>
    <xf numFmtId="0" fontId="78" fillId="0" borderId="0" xfId="0" applyFont="1" applyFill="1" applyBorder="1" applyAlignment="1">
      <alignment/>
    </xf>
    <xf numFmtId="0" fontId="72" fillId="0" borderId="26" xfId="0" applyFont="1" applyFill="1" applyBorder="1" applyAlignment="1">
      <alignment/>
    </xf>
    <xf numFmtId="0" fontId="2" fillId="33" borderId="15"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0" fontId="13" fillId="33" borderId="38"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9" fillId="10" borderId="23"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9"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3" fontId="2" fillId="33" borderId="38" xfId="0" applyNumberFormat="1" applyFont="1" applyFill="1" applyBorder="1" applyAlignment="1" applyProtection="1">
      <alignment vertical="top" wrapText="1"/>
      <protection locked="0"/>
    </xf>
    <xf numFmtId="3" fontId="2" fillId="33" borderId="16" xfId="0" applyNumberFormat="1" applyFont="1" applyFill="1" applyBorder="1" applyAlignment="1" applyProtection="1">
      <alignment vertical="top" wrapText="1"/>
      <protection locked="0"/>
    </xf>
    <xf numFmtId="0" fontId="2" fillId="33" borderId="38"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167" fontId="3" fillId="33" borderId="20" xfId="0" applyNumberFormat="1" applyFont="1" applyFill="1" applyBorder="1" applyAlignment="1" applyProtection="1">
      <alignment horizontal="right" vertical="center" wrapText="1"/>
      <protection/>
    </xf>
    <xf numFmtId="167" fontId="3" fillId="33" borderId="22" xfId="0" applyNumberFormat="1" applyFont="1" applyFill="1" applyBorder="1" applyAlignment="1" applyProtection="1">
      <alignment horizontal="right" vertical="center" wrapText="1"/>
      <protection/>
    </xf>
    <xf numFmtId="167" fontId="3" fillId="33" borderId="25" xfId="0" applyNumberFormat="1" applyFont="1" applyFill="1" applyBorder="1" applyAlignment="1" applyProtection="1">
      <alignment horizontal="right" vertical="center" wrapText="1"/>
      <protection/>
    </xf>
    <xf numFmtId="167" fontId="3" fillId="33" borderId="27" xfId="0" applyNumberFormat="1" applyFont="1" applyFill="1" applyBorder="1" applyAlignment="1" applyProtection="1">
      <alignment horizontal="right" vertical="center" wrapText="1"/>
      <protection/>
    </xf>
    <xf numFmtId="0" fontId="2" fillId="0" borderId="0" xfId="0" applyFont="1" applyFill="1" applyBorder="1" applyAlignment="1" applyProtection="1">
      <alignment vertical="top" wrapText="1"/>
      <protection locked="0"/>
    </xf>
    <xf numFmtId="0" fontId="3" fillId="10" borderId="26" xfId="0" applyFont="1" applyFill="1" applyBorder="1" applyAlignment="1" applyProtection="1">
      <alignment horizontal="left" vertical="center" wrapText="1"/>
      <protection/>
    </xf>
    <xf numFmtId="3" fontId="3" fillId="33" borderId="38" xfId="0"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10" fillId="10" borderId="0" xfId="0"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38"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1" fillId="10" borderId="0" xfId="0" applyFont="1" applyFill="1" applyAlignment="1">
      <alignment horizontal="left"/>
    </xf>
    <xf numFmtId="0" fontId="86" fillId="10" borderId="0" xfId="0" applyFont="1" applyFill="1" applyAlignment="1">
      <alignment horizontal="left"/>
    </xf>
    <xf numFmtId="0" fontId="14" fillId="33" borderId="32" xfId="0" applyFont="1" applyFill="1" applyBorder="1" applyAlignment="1" applyProtection="1">
      <alignment horizontal="center" vertical="top" wrapText="1"/>
      <protection/>
    </xf>
    <xf numFmtId="0" fontId="14" fillId="33" borderId="47" xfId="0" applyFont="1" applyFill="1" applyBorder="1" applyAlignment="1" applyProtection="1">
      <alignment horizontal="center" vertical="top" wrapText="1"/>
      <protection/>
    </xf>
    <xf numFmtId="0" fontId="14" fillId="33" borderId="41"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4" fillId="33" borderId="36" xfId="0" applyFont="1" applyFill="1" applyBorder="1" applyAlignment="1" applyProtection="1">
      <alignment horizontal="center" vertical="top" wrapText="1"/>
      <protection/>
    </xf>
    <xf numFmtId="0" fontId="14" fillId="33" borderId="18"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4" fillId="33" borderId="32" xfId="0" applyFont="1" applyFill="1" applyBorder="1" applyAlignment="1" applyProtection="1">
      <alignment horizontal="left" vertical="top" wrapText="1"/>
      <protection/>
    </xf>
    <xf numFmtId="0" fontId="14" fillId="33" borderId="47" xfId="0" applyFont="1" applyFill="1" applyBorder="1" applyAlignment="1" applyProtection="1">
      <alignment horizontal="left" vertical="top" wrapText="1"/>
      <protection/>
    </xf>
    <xf numFmtId="0" fontId="81" fillId="10" borderId="0" xfId="0" applyFont="1" applyFill="1" applyAlignment="1">
      <alignment horizontal="left" wrapText="1"/>
    </xf>
    <xf numFmtId="0" fontId="14" fillId="0" borderId="49" xfId="0" applyFont="1" applyFill="1" applyBorder="1" applyAlignment="1" applyProtection="1">
      <alignment horizontal="center" vertical="top" wrapText="1"/>
      <protection/>
    </xf>
    <xf numFmtId="0" fontId="14" fillId="0" borderId="50" xfId="0" applyFont="1" applyFill="1" applyBorder="1" applyAlignment="1" applyProtection="1">
      <alignment horizontal="center" vertical="top" wrapText="1"/>
      <protection/>
    </xf>
    <xf numFmtId="0" fontId="10" fillId="10" borderId="0" xfId="0" applyFont="1" applyFill="1" applyBorder="1" applyAlignment="1" applyProtection="1">
      <alignment horizontal="left" vertical="top" wrapText="1"/>
      <protection/>
    </xf>
    <xf numFmtId="0" fontId="14" fillId="33" borderId="49" xfId="0" applyFont="1" applyFill="1" applyBorder="1" applyAlignment="1" applyProtection="1">
      <alignment horizontal="center" vertical="top" wrapText="1"/>
      <protection/>
    </xf>
    <xf numFmtId="0" fontId="14" fillId="33" borderId="50" xfId="0" applyFont="1" applyFill="1" applyBorder="1" applyAlignment="1" applyProtection="1">
      <alignment horizontal="center" vertical="top" wrapText="1"/>
      <protection/>
    </xf>
    <xf numFmtId="0" fontId="14" fillId="10" borderId="23"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64" fillId="33" borderId="38" xfId="52"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3" fillId="10"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1" fillId="10" borderId="0" xfId="0" applyFont="1" applyFill="1" applyBorder="1" applyAlignment="1" applyProtection="1">
      <alignment horizontal="left" vertical="center" wrapText="1"/>
      <protection/>
    </xf>
    <xf numFmtId="0" fontId="10" fillId="0" borderId="38"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4" fillId="33" borderId="37"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50" fillId="33" borderId="38" xfId="0" applyFont="1" applyFill="1" applyBorder="1" applyAlignment="1" applyProtection="1">
      <alignment horizontal="center" vertical="center" wrapText="1"/>
      <protection/>
    </xf>
    <xf numFmtId="0" fontId="50" fillId="33" borderId="16"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3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10" fillId="10" borderId="21" xfId="0" applyFont="1" applyFill="1" applyBorder="1" applyAlignment="1" applyProtection="1">
      <alignment horizontal="center" wrapText="1"/>
      <protection/>
    </xf>
    <xf numFmtId="0" fontId="2" fillId="33" borderId="38" xfId="0" applyFont="1" applyFill="1" applyBorder="1" applyAlignment="1" applyProtection="1">
      <alignment horizontal="center"/>
      <protection locked="0"/>
    </xf>
    <xf numFmtId="0" fontId="0" fillId="0" borderId="26" xfId="0" applyBorder="1" applyAlignment="1">
      <alignment horizontal="center"/>
    </xf>
    <xf numFmtId="0" fontId="10" fillId="10" borderId="0" xfId="0" applyFont="1" applyFill="1" applyBorder="1" applyAlignment="1" applyProtection="1">
      <alignment horizontal="left" vertical="center" wrapText="1"/>
      <protection/>
    </xf>
    <xf numFmtId="0" fontId="3" fillId="33" borderId="41"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0" fillId="0" borderId="17" xfId="0" applyBorder="1" applyAlignment="1">
      <alignment/>
    </xf>
    <xf numFmtId="0" fontId="0" fillId="0" borderId="16" xfId="0" applyBorder="1" applyAlignment="1">
      <alignment/>
    </xf>
    <xf numFmtId="0" fontId="86" fillId="10" borderId="21" xfId="0" applyFont="1" applyFill="1" applyBorder="1" applyAlignment="1">
      <alignment horizontal="center"/>
    </xf>
    <xf numFmtId="0" fontId="10"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54" xfId="0" applyFont="1" applyFill="1" applyBorder="1" applyAlignment="1" applyProtection="1">
      <alignment horizontal="left" vertical="center" wrapText="1"/>
      <protection/>
    </xf>
    <xf numFmtId="0" fontId="3" fillId="33" borderId="56"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14" fillId="33" borderId="58"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87" fillId="34" borderId="12" xfId="0" applyFont="1" applyFill="1" applyBorder="1" applyAlignment="1">
      <alignment horizontal="center"/>
    </xf>
    <xf numFmtId="0" fontId="76" fillId="0" borderId="38" xfId="0" applyFont="1" applyFill="1" applyBorder="1" applyAlignment="1">
      <alignment horizontal="center"/>
    </xf>
    <xf numFmtId="0" fontId="76" fillId="0" borderId="59" xfId="0" applyFont="1" applyFill="1" applyBorder="1" applyAlignment="1">
      <alignment horizontal="center"/>
    </xf>
    <xf numFmtId="0" fontId="79" fillId="10" borderId="26" xfId="0" applyFont="1" applyFill="1" applyBorder="1" applyAlignment="1">
      <alignment/>
    </xf>
    <xf numFmtId="0" fontId="82" fillId="34" borderId="38" xfId="0" applyFont="1" applyFill="1" applyBorder="1" applyAlignment="1">
      <alignment horizontal="center" vertical="center" wrapText="1"/>
    </xf>
    <xf numFmtId="0" fontId="82" fillId="34" borderId="16" xfId="0" applyFont="1" applyFill="1" applyBorder="1" applyAlignment="1">
      <alignment horizontal="center" vertical="center" wrapText="1"/>
    </xf>
    <xf numFmtId="0" fontId="73" fillId="10" borderId="38" xfId="0" applyFont="1" applyFill="1" applyBorder="1" applyAlignment="1">
      <alignment horizontal="center" vertical="top" wrapText="1"/>
    </xf>
    <xf numFmtId="0" fontId="73" fillId="10" borderId="16" xfId="0" applyFont="1" applyFill="1" applyBorder="1" applyAlignment="1">
      <alignment horizontal="center" vertical="top" wrapText="1"/>
    </xf>
    <xf numFmtId="0" fontId="73" fillId="33" borderId="20" xfId="0" applyFont="1" applyFill="1" applyBorder="1" applyAlignment="1">
      <alignment horizontal="center" vertical="top" wrapText="1"/>
    </xf>
    <xf numFmtId="0" fontId="73" fillId="33" borderId="21" xfId="0" applyFont="1" applyFill="1" applyBorder="1" applyAlignment="1">
      <alignment horizontal="center" vertical="top" wrapText="1"/>
    </xf>
    <xf numFmtId="0" fontId="73" fillId="33" borderId="22" xfId="0" applyFont="1" applyFill="1" applyBorder="1" applyAlignment="1">
      <alignment horizontal="center" vertical="top" wrapText="1"/>
    </xf>
    <xf numFmtId="0" fontId="88" fillId="34" borderId="38" xfId="0" applyFont="1" applyFill="1" applyBorder="1" applyAlignment="1">
      <alignment horizontal="center" wrapText="1"/>
    </xf>
    <xf numFmtId="0" fontId="88" fillId="34" borderId="17" xfId="0" applyFont="1" applyFill="1" applyBorder="1" applyAlignment="1">
      <alignment horizontal="center" wrapText="1"/>
    </xf>
    <xf numFmtId="0" fontId="88" fillId="34" borderId="16" xfId="0" applyFont="1" applyFill="1" applyBorder="1" applyAlignment="1">
      <alignment horizontal="center" wrapText="1"/>
    </xf>
    <xf numFmtId="0" fontId="88" fillId="34" borderId="38" xfId="0" applyFont="1" applyFill="1" applyBorder="1" applyAlignment="1">
      <alignment horizontal="center"/>
    </xf>
    <xf numFmtId="0" fontId="88" fillId="34" borderId="17" xfId="0" applyFont="1" applyFill="1" applyBorder="1" applyAlignment="1">
      <alignment horizontal="center"/>
    </xf>
    <xf numFmtId="0" fontId="74" fillId="34" borderId="38"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89" fillId="0" borderId="38" xfId="0" applyFont="1" applyBorder="1" applyAlignment="1">
      <alignment horizontal="left" vertical="center"/>
    </xf>
    <xf numFmtId="0" fontId="89" fillId="0" borderId="17" xfId="0" applyFont="1" applyBorder="1" applyAlignment="1">
      <alignment horizontal="left" vertical="center"/>
    </xf>
    <xf numFmtId="0" fontId="89" fillId="0" borderId="16" xfId="0" applyFont="1" applyBorder="1" applyAlignment="1">
      <alignment horizontal="left" vertical="center"/>
    </xf>
    <xf numFmtId="0" fontId="77" fillId="10" borderId="21" xfId="0" applyFont="1" applyFill="1" applyBorder="1" applyAlignment="1">
      <alignment horizontal="center" vertical="center"/>
    </xf>
    <xf numFmtId="0" fontId="73" fillId="10" borderId="20" xfId="0" applyFont="1" applyFill="1" applyBorder="1" applyAlignment="1">
      <alignment horizontal="center" vertical="top" wrapText="1"/>
    </xf>
    <xf numFmtId="0" fontId="73" fillId="10" borderId="21" xfId="0" applyFont="1" applyFill="1" applyBorder="1" applyAlignment="1">
      <alignment horizontal="center" vertical="top" wrapText="1"/>
    </xf>
    <xf numFmtId="0" fontId="73" fillId="10" borderId="22" xfId="0" applyFont="1" applyFill="1" applyBorder="1" applyAlignment="1">
      <alignment horizontal="center" vertical="top" wrapText="1"/>
    </xf>
    <xf numFmtId="0" fontId="73" fillId="10" borderId="25" xfId="0" applyFont="1" applyFill="1" applyBorder="1" applyAlignment="1">
      <alignment horizontal="center" vertical="top" wrapText="1"/>
    </xf>
    <xf numFmtId="0" fontId="73" fillId="10" borderId="26" xfId="0" applyFont="1" applyFill="1" applyBorder="1" applyAlignment="1">
      <alignment horizontal="center" vertical="top" wrapText="1"/>
    </xf>
    <xf numFmtId="0" fontId="73" fillId="10" borderId="27" xfId="0" applyFont="1" applyFill="1" applyBorder="1" applyAlignment="1">
      <alignment horizontal="center" vertical="top" wrapText="1"/>
    </xf>
    <xf numFmtId="0" fontId="64" fillId="10" borderId="25" xfId="52" applyFill="1" applyBorder="1" applyAlignment="1" applyProtection="1">
      <alignment horizontal="center" vertical="top" wrapText="1"/>
      <protection/>
    </xf>
    <xf numFmtId="0" fontId="64" fillId="10" borderId="26" xfId="52" applyFill="1" applyBorder="1" applyAlignment="1" applyProtection="1">
      <alignment horizontal="center" vertical="top" wrapText="1"/>
      <protection/>
    </xf>
    <xf numFmtId="0" fontId="64" fillId="10" borderId="27" xfId="52" applyFill="1" applyBorder="1" applyAlignment="1" applyProtection="1">
      <alignment horizontal="center" vertical="top" wrapText="1"/>
      <protection/>
    </xf>
    <xf numFmtId="0" fontId="90" fillId="33" borderId="38" xfId="0" applyFont="1" applyFill="1" applyBorder="1" applyAlignment="1">
      <alignment horizontal="center" vertical="center"/>
    </xf>
    <xf numFmtId="0" fontId="90" fillId="33" borderId="17" xfId="0" applyFont="1" applyFill="1" applyBorder="1" applyAlignment="1">
      <alignment horizontal="center" vertical="center"/>
    </xf>
    <xf numFmtId="0" fontId="90" fillId="33" borderId="16" xfId="0" applyFont="1" applyFill="1" applyBorder="1" applyAlignment="1">
      <alignment horizontal="center" vertical="center"/>
    </xf>
    <xf numFmtId="0" fontId="88" fillId="34" borderId="16"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295275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ctarguen@yahoo.fr" TargetMode="External" /><Relationship Id="rId2" Type="http://schemas.openxmlformats.org/officeDocument/2006/relationships/hyperlink" Target="mailto:marilinediara@yahoo.fr" TargetMode="External" /><Relationship Id="rId3" Type="http://schemas.openxmlformats.org/officeDocument/2006/relationships/hyperlink" Target="mailto:dynfemme@yahoo.f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ssize@cse.sn" TargetMode="External" /><Relationship Id="rId2" Type="http://schemas.openxmlformats.org/officeDocument/2006/relationships/hyperlink" Target="mailto:assize@cse.sn"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A1" sqref="A1"/>
    </sheetView>
  </sheetViews>
  <sheetFormatPr defaultColWidth="102.28125" defaultRowHeight="15"/>
  <cols>
    <col min="1" max="1" width="2.57421875" style="1" customWidth="1"/>
    <col min="2" max="2" width="10.8515625" style="150" customWidth="1"/>
    <col min="3" max="3" width="14.8515625" style="15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1"/>
      <c r="C2" s="152"/>
      <c r="D2" s="78"/>
      <c r="E2" s="79"/>
    </row>
    <row r="3" spans="2:5" ht="19.5" thickBot="1">
      <c r="B3" s="153"/>
      <c r="C3" s="154"/>
      <c r="D3" s="90" t="s">
        <v>252</v>
      </c>
      <c r="E3" s="81"/>
    </row>
    <row r="4" spans="2:5" ht="15.75" thickBot="1">
      <c r="B4" s="153"/>
      <c r="C4" s="154"/>
      <c r="D4" s="80"/>
      <c r="E4" s="81"/>
    </row>
    <row r="5" spans="2:5" ht="15.75" thickBot="1">
      <c r="B5" s="153"/>
      <c r="C5" s="157" t="s">
        <v>297</v>
      </c>
      <c r="D5" s="237" t="s">
        <v>519</v>
      </c>
      <c r="E5" s="81"/>
    </row>
    <row r="6" spans="2:16" s="3" customFormat="1" ht="15.75" thickBot="1">
      <c r="B6" s="155"/>
      <c r="C6" s="88"/>
      <c r="D6" s="53"/>
      <c r="E6" s="51"/>
      <c r="G6" s="2"/>
      <c r="H6" s="2"/>
      <c r="I6" s="2"/>
      <c r="J6" s="2"/>
      <c r="K6" s="2"/>
      <c r="L6" s="2"/>
      <c r="M6" s="2"/>
      <c r="N6" s="2"/>
      <c r="O6" s="2"/>
      <c r="P6" s="2"/>
    </row>
    <row r="7" spans="2:16" s="3" customFormat="1" ht="30.75" customHeight="1" thickBot="1">
      <c r="B7" s="155"/>
      <c r="C7" s="82" t="s">
        <v>214</v>
      </c>
      <c r="D7" s="176" t="s">
        <v>334</v>
      </c>
      <c r="E7" s="51"/>
      <c r="G7" s="2"/>
      <c r="H7" s="2"/>
      <c r="I7" s="2"/>
      <c r="J7" s="2"/>
      <c r="K7" s="2"/>
      <c r="L7" s="2"/>
      <c r="M7" s="2"/>
      <c r="N7" s="2"/>
      <c r="O7" s="2"/>
      <c r="P7" s="2"/>
    </row>
    <row r="8" spans="2:16" s="3" customFormat="1" ht="15" hidden="1">
      <c r="B8" s="153"/>
      <c r="C8" s="154"/>
      <c r="D8" s="80"/>
      <c r="E8" s="51"/>
      <c r="G8" s="2"/>
      <c r="H8" s="2"/>
      <c r="I8" s="2"/>
      <c r="J8" s="2"/>
      <c r="K8" s="2"/>
      <c r="L8" s="2"/>
      <c r="M8" s="2"/>
      <c r="N8" s="2"/>
      <c r="O8" s="2"/>
      <c r="P8" s="2"/>
    </row>
    <row r="9" spans="2:16" s="3" customFormat="1" ht="15" hidden="1">
      <c r="B9" s="153"/>
      <c r="C9" s="154"/>
      <c r="D9" s="80"/>
      <c r="E9" s="51"/>
      <c r="G9" s="2"/>
      <c r="H9" s="2"/>
      <c r="I9" s="2"/>
      <c r="J9" s="2"/>
      <c r="K9" s="2"/>
      <c r="L9" s="2"/>
      <c r="M9" s="2"/>
      <c r="N9" s="2"/>
      <c r="O9" s="2"/>
      <c r="P9" s="2"/>
    </row>
    <row r="10" spans="2:16" s="3" customFormat="1" ht="15" hidden="1">
      <c r="B10" s="153"/>
      <c r="C10" s="154"/>
      <c r="D10" s="80"/>
      <c r="E10" s="51"/>
      <c r="G10" s="2"/>
      <c r="H10" s="2"/>
      <c r="I10" s="2"/>
      <c r="J10" s="2"/>
      <c r="K10" s="2"/>
      <c r="L10" s="2"/>
      <c r="M10" s="2"/>
      <c r="N10" s="2"/>
      <c r="O10" s="2"/>
      <c r="P10" s="2"/>
    </row>
    <row r="11" spans="2:16" s="3" customFormat="1" ht="15" hidden="1">
      <c r="B11" s="153"/>
      <c r="C11" s="154"/>
      <c r="D11" s="80"/>
      <c r="E11" s="51"/>
      <c r="G11" s="2"/>
      <c r="H11" s="2"/>
      <c r="I11" s="2"/>
      <c r="J11" s="2"/>
      <c r="K11" s="2"/>
      <c r="L11" s="2"/>
      <c r="M11" s="2"/>
      <c r="N11" s="2"/>
      <c r="O11" s="2"/>
      <c r="P11" s="2"/>
    </row>
    <row r="12" spans="2:16" s="3" customFormat="1" ht="15.75" thickBot="1">
      <c r="B12" s="155"/>
      <c r="C12" s="88"/>
      <c r="D12" s="53"/>
      <c r="E12" s="51"/>
      <c r="G12" s="2"/>
      <c r="H12" s="2"/>
      <c r="I12" s="2"/>
      <c r="J12" s="2"/>
      <c r="K12" s="2"/>
      <c r="L12" s="2"/>
      <c r="M12" s="2"/>
      <c r="N12" s="2"/>
      <c r="O12" s="2"/>
      <c r="P12" s="2"/>
    </row>
    <row r="13" spans="2:16" s="3" customFormat="1" ht="264.75" customHeight="1" thickBot="1">
      <c r="B13" s="155"/>
      <c r="C13" s="83" t="s">
        <v>0</v>
      </c>
      <c r="D13" s="176" t="s">
        <v>335</v>
      </c>
      <c r="E13" s="51"/>
      <c r="G13" s="2"/>
      <c r="H13" s="2"/>
      <c r="I13" s="2"/>
      <c r="J13" s="2"/>
      <c r="K13" s="2"/>
      <c r="L13" s="2"/>
      <c r="M13" s="2"/>
      <c r="N13" s="2"/>
      <c r="O13" s="2"/>
      <c r="P13" s="2"/>
    </row>
    <row r="14" spans="2:16" s="3" customFormat="1" ht="15.75" thickBot="1">
      <c r="B14" s="155"/>
      <c r="C14" s="88"/>
      <c r="D14" s="53"/>
      <c r="E14" s="51"/>
      <c r="G14" s="2"/>
      <c r="H14" s="2" t="s">
        <v>1</v>
      </c>
      <c r="I14" s="2" t="s">
        <v>2</v>
      </c>
      <c r="J14" s="2"/>
      <c r="K14" s="2" t="s">
        <v>3</v>
      </c>
      <c r="L14" s="2" t="s">
        <v>4</v>
      </c>
      <c r="M14" s="2" t="s">
        <v>5</v>
      </c>
      <c r="N14" s="2" t="s">
        <v>6</v>
      </c>
      <c r="O14" s="2" t="s">
        <v>7</v>
      </c>
      <c r="P14" s="2" t="s">
        <v>8</v>
      </c>
    </row>
    <row r="15" spans="2:16" s="3" customFormat="1" ht="15">
      <c r="B15" s="155"/>
      <c r="C15" s="84" t="s">
        <v>204</v>
      </c>
      <c r="D15" s="14"/>
      <c r="E15" s="51"/>
      <c r="G15" s="2"/>
      <c r="H15" s="4" t="s">
        <v>9</v>
      </c>
      <c r="I15" s="2" t="s">
        <v>10</v>
      </c>
      <c r="J15" s="2" t="s">
        <v>11</v>
      </c>
      <c r="K15" s="2" t="s">
        <v>12</v>
      </c>
      <c r="L15" s="2">
        <v>1</v>
      </c>
      <c r="M15" s="2">
        <v>1</v>
      </c>
      <c r="N15" s="2" t="s">
        <v>13</v>
      </c>
      <c r="O15" s="2" t="s">
        <v>14</v>
      </c>
      <c r="P15" s="2" t="s">
        <v>15</v>
      </c>
    </row>
    <row r="16" spans="2:16" s="3" customFormat="1" ht="29.25" customHeight="1">
      <c r="B16" s="288" t="s">
        <v>284</v>
      </c>
      <c r="C16" s="289"/>
      <c r="D16" s="177" t="s">
        <v>336</v>
      </c>
      <c r="E16" s="51"/>
      <c r="G16" s="2"/>
      <c r="H16" s="4" t="s">
        <v>16</v>
      </c>
      <c r="I16" s="2" t="s">
        <v>17</v>
      </c>
      <c r="J16" s="2" t="s">
        <v>18</v>
      </c>
      <c r="K16" s="2" t="s">
        <v>19</v>
      </c>
      <c r="L16" s="2">
        <v>2</v>
      </c>
      <c r="M16" s="2">
        <v>2</v>
      </c>
      <c r="N16" s="2" t="s">
        <v>20</v>
      </c>
      <c r="O16" s="2" t="s">
        <v>21</v>
      </c>
      <c r="P16" s="2" t="s">
        <v>22</v>
      </c>
    </row>
    <row r="17" spans="2:16" s="3" customFormat="1" ht="15">
      <c r="B17" s="155"/>
      <c r="C17" s="84" t="s">
        <v>210</v>
      </c>
      <c r="D17" s="177" t="s">
        <v>337</v>
      </c>
      <c r="E17" s="51"/>
      <c r="G17" s="2"/>
      <c r="H17" s="4" t="s">
        <v>23</v>
      </c>
      <c r="I17" s="2" t="s">
        <v>24</v>
      </c>
      <c r="J17" s="2"/>
      <c r="K17" s="2" t="s">
        <v>25</v>
      </c>
      <c r="L17" s="2">
        <v>3</v>
      </c>
      <c r="M17" s="2">
        <v>3</v>
      </c>
      <c r="N17" s="2" t="s">
        <v>26</v>
      </c>
      <c r="O17" s="2" t="s">
        <v>27</v>
      </c>
      <c r="P17" s="2" t="s">
        <v>28</v>
      </c>
    </row>
    <row r="18" spans="2:16" s="3" customFormat="1" ht="15">
      <c r="B18" s="156"/>
      <c r="C18" s="83" t="s">
        <v>205</v>
      </c>
      <c r="D18" s="178" t="s">
        <v>161</v>
      </c>
      <c r="E18" s="51"/>
      <c r="G18" s="2"/>
      <c r="H18" s="4" t="s">
        <v>29</v>
      </c>
      <c r="I18" s="2"/>
      <c r="J18" s="2"/>
      <c r="K18" s="2" t="s">
        <v>30</v>
      </c>
      <c r="L18" s="2">
        <v>5</v>
      </c>
      <c r="M18" s="2">
        <v>5</v>
      </c>
      <c r="N18" s="2" t="s">
        <v>31</v>
      </c>
      <c r="O18" s="2" t="s">
        <v>32</v>
      </c>
      <c r="P18" s="2" t="s">
        <v>33</v>
      </c>
    </row>
    <row r="19" spans="2:16" s="3" customFormat="1" ht="44.25" customHeight="1" thickBot="1">
      <c r="B19" s="291" t="s">
        <v>206</v>
      </c>
      <c r="C19" s="292"/>
      <c r="D19" s="179" t="s">
        <v>161</v>
      </c>
      <c r="E19" s="51"/>
      <c r="G19" s="2"/>
      <c r="H19" s="4" t="s">
        <v>34</v>
      </c>
      <c r="I19" s="2"/>
      <c r="J19" s="2"/>
      <c r="K19" s="2" t="s">
        <v>35</v>
      </c>
      <c r="L19" s="2"/>
      <c r="M19" s="2"/>
      <c r="N19" s="2"/>
      <c r="O19" s="2" t="s">
        <v>36</v>
      </c>
      <c r="P19" s="2" t="s">
        <v>37</v>
      </c>
    </row>
    <row r="20" spans="2:14" s="3" customFormat="1" ht="15">
      <c r="B20" s="155"/>
      <c r="C20" s="83"/>
      <c r="D20" s="53"/>
      <c r="E20" s="81"/>
      <c r="F20" s="4"/>
      <c r="G20" s="2"/>
      <c r="H20" s="2"/>
      <c r="J20" s="2"/>
      <c r="K20" s="2"/>
      <c r="L20" s="2"/>
      <c r="M20" s="2" t="s">
        <v>38</v>
      </c>
      <c r="N20" s="2" t="s">
        <v>39</v>
      </c>
    </row>
    <row r="21" spans="2:14" s="3" customFormat="1" ht="15">
      <c r="B21" s="155"/>
      <c r="C21" s="157" t="s">
        <v>209</v>
      </c>
      <c r="D21" s="53"/>
      <c r="E21" s="81"/>
      <c r="F21" s="4"/>
      <c r="G21" s="2"/>
      <c r="H21" s="2"/>
      <c r="J21" s="2"/>
      <c r="K21" s="2"/>
      <c r="L21" s="2"/>
      <c r="M21" s="2" t="s">
        <v>40</v>
      </c>
      <c r="N21" s="2" t="s">
        <v>41</v>
      </c>
    </row>
    <row r="22" spans="2:16" s="3" customFormat="1" ht="15.75" thickBot="1">
      <c r="B22" s="155"/>
      <c r="C22" s="158" t="s">
        <v>212</v>
      </c>
      <c r="D22" s="53"/>
      <c r="E22" s="51"/>
      <c r="G22" s="2"/>
      <c r="H22" s="4" t="s">
        <v>42</v>
      </c>
      <c r="I22" s="2"/>
      <c r="J22" s="2"/>
      <c r="L22" s="2"/>
      <c r="M22" s="2"/>
      <c r="N22" s="2"/>
      <c r="O22" s="2" t="s">
        <v>43</v>
      </c>
      <c r="P22" s="2" t="s">
        <v>44</v>
      </c>
    </row>
    <row r="23" spans="2:16" s="3" customFormat="1" ht="15">
      <c r="B23" s="288" t="s">
        <v>211</v>
      </c>
      <c r="C23" s="289"/>
      <c r="D23" s="286" t="s">
        <v>338</v>
      </c>
      <c r="E23" s="51"/>
      <c r="G23" s="2"/>
      <c r="H23" s="4"/>
      <c r="I23" s="2"/>
      <c r="J23" s="2"/>
      <c r="L23" s="2"/>
      <c r="M23" s="2"/>
      <c r="N23" s="2"/>
      <c r="O23" s="2"/>
      <c r="P23" s="2"/>
    </row>
    <row r="24" spans="2:16" s="3" customFormat="1" ht="4.5" customHeight="1">
      <c r="B24" s="288"/>
      <c r="C24" s="289"/>
      <c r="D24" s="287"/>
      <c r="E24" s="51"/>
      <c r="G24" s="2"/>
      <c r="H24" s="4"/>
      <c r="I24" s="2"/>
      <c r="J24" s="2"/>
      <c r="L24" s="2"/>
      <c r="M24" s="2"/>
      <c r="N24" s="2"/>
      <c r="O24" s="2"/>
      <c r="P24" s="2"/>
    </row>
    <row r="25" spans="2:15" s="3" customFormat="1" ht="27.75" customHeight="1">
      <c r="B25" s="288" t="s">
        <v>290</v>
      </c>
      <c r="C25" s="289"/>
      <c r="D25" s="180" t="s">
        <v>339</v>
      </c>
      <c r="E25" s="51"/>
      <c r="F25" s="2"/>
      <c r="G25" s="4"/>
      <c r="H25" s="2"/>
      <c r="I25" s="2"/>
      <c r="K25" s="2"/>
      <c r="L25" s="2"/>
      <c r="M25" s="2"/>
      <c r="N25" s="2" t="s">
        <v>45</v>
      </c>
      <c r="O25" s="2" t="s">
        <v>46</v>
      </c>
    </row>
    <row r="26" spans="2:15" s="3" customFormat="1" ht="32.25" customHeight="1">
      <c r="B26" s="288" t="s">
        <v>213</v>
      </c>
      <c r="C26" s="289"/>
      <c r="D26" s="180" t="s">
        <v>340</v>
      </c>
      <c r="E26" s="51"/>
      <c r="F26" s="2"/>
      <c r="G26" s="4"/>
      <c r="H26" s="2"/>
      <c r="I26" s="2"/>
      <c r="K26" s="2"/>
      <c r="L26" s="2"/>
      <c r="M26" s="2"/>
      <c r="N26" s="2" t="s">
        <v>47</v>
      </c>
      <c r="O26" s="2" t="s">
        <v>48</v>
      </c>
    </row>
    <row r="27" spans="2:15" s="3" customFormat="1" ht="28.5" customHeight="1">
      <c r="B27" s="288" t="s">
        <v>289</v>
      </c>
      <c r="C27" s="289"/>
      <c r="D27" s="180" t="s">
        <v>341</v>
      </c>
      <c r="E27" s="85"/>
      <c r="F27" s="2"/>
      <c r="G27" s="4"/>
      <c r="H27" s="2"/>
      <c r="I27" s="2"/>
      <c r="J27" s="2"/>
      <c r="K27" s="2"/>
      <c r="L27" s="2"/>
      <c r="M27" s="2"/>
      <c r="N27" s="2"/>
      <c r="O27" s="2"/>
    </row>
    <row r="28" spans="2:15" s="3" customFormat="1" ht="15.75" thickBot="1">
      <c r="B28" s="155"/>
      <c r="C28" s="84" t="s">
        <v>293</v>
      </c>
      <c r="D28" s="181" t="s">
        <v>342</v>
      </c>
      <c r="E28" s="51"/>
      <c r="F28" s="2"/>
      <c r="G28" s="4"/>
      <c r="H28" s="2"/>
      <c r="I28" s="2"/>
      <c r="J28" s="2"/>
      <c r="K28" s="2"/>
      <c r="L28" s="2"/>
      <c r="M28" s="2"/>
      <c r="N28" s="2"/>
      <c r="O28" s="2"/>
    </row>
    <row r="29" spans="2:15" s="3" customFormat="1" ht="15">
      <c r="B29" s="155"/>
      <c r="C29" s="88"/>
      <c r="D29" s="86"/>
      <c r="E29" s="51"/>
      <c r="F29" s="2"/>
      <c r="G29" s="4"/>
      <c r="H29" s="2"/>
      <c r="I29" s="2"/>
      <c r="J29" s="2"/>
      <c r="K29" s="2"/>
      <c r="L29" s="2"/>
      <c r="M29" s="2"/>
      <c r="N29" s="2"/>
      <c r="O29" s="2"/>
    </row>
    <row r="30" spans="2:16" s="3" customFormat="1" ht="15.75" thickBot="1">
      <c r="B30" s="155"/>
      <c r="C30" s="88"/>
      <c r="D30" s="87" t="s">
        <v>49</v>
      </c>
      <c r="E30" s="51"/>
      <c r="G30" s="2"/>
      <c r="H30" s="4" t="s">
        <v>50</v>
      </c>
      <c r="I30" s="2"/>
      <c r="J30" s="2"/>
      <c r="K30" s="2"/>
      <c r="L30" s="2"/>
      <c r="M30" s="2"/>
      <c r="N30" s="2"/>
      <c r="O30" s="2"/>
      <c r="P30" s="2"/>
    </row>
    <row r="31" spans="2:16" s="3" customFormat="1" ht="79.5" customHeight="1" thickBot="1">
      <c r="B31" s="155"/>
      <c r="C31" s="88"/>
      <c r="D31" s="16"/>
      <c r="E31" s="51"/>
      <c r="F31" s="5"/>
      <c r="G31" s="2"/>
      <c r="H31" s="4" t="s">
        <v>51</v>
      </c>
      <c r="I31" s="2"/>
      <c r="J31" s="2"/>
      <c r="K31" s="2"/>
      <c r="L31" s="2"/>
      <c r="M31" s="2"/>
      <c r="N31" s="2"/>
      <c r="O31" s="2"/>
      <c r="P31" s="2"/>
    </row>
    <row r="32" spans="2:16" s="3" customFormat="1" ht="32.25" customHeight="1" thickBot="1">
      <c r="B32" s="288" t="s">
        <v>52</v>
      </c>
      <c r="C32" s="290"/>
      <c r="D32" s="53"/>
      <c r="E32" s="51"/>
      <c r="G32" s="2"/>
      <c r="H32" s="4" t="s">
        <v>53</v>
      </c>
      <c r="I32" s="2"/>
      <c r="J32" s="2"/>
      <c r="K32" s="2"/>
      <c r="L32" s="2"/>
      <c r="M32" s="2"/>
      <c r="N32" s="2"/>
      <c r="O32" s="2"/>
      <c r="P32" s="2"/>
    </row>
    <row r="33" spans="2:16" s="3" customFormat="1" ht="17.25" customHeight="1" thickBot="1">
      <c r="B33" s="155"/>
      <c r="C33" s="88"/>
      <c r="D33" s="16"/>
      <c r="E33" s="51"/>
      <c r="G33" s="2"/>
      <c r="H33" s="4" t="s">
        <v>54</v>
      </c>
      <c r="I33" s="2"/>
      <c r="J33" s="2"/>
      <c r="K33" s="2"/>
      <c r="L33" s="2"/>
      <c r="M33" s="2"/>
      <c r="N33" s="2"/>
      <c r="O33" s="2"/>
      <c r="P33" s="2"/>
    </row>
    <row r="34" spans="2:16" s="3" customFormat="1" ht="15">
      <c r="B34" s="155"/>
      <c r="C34" s="88"/>
      <c r="D34" s="53"/>
      <c r="E34" s="51"/>
      <c r="F34" s="5"/>
      <c r="G34" s="2"/>
      <c r="H34" s="4" t="s">
        <v>55</v>
      </c>
      <c r="I34" s="2"/>
      <c r="J34" s="2"/>
      <c r="K34" s="2"/>
      <c r="L34" s="2"/>
      <c r="M34" s="2"/>
      <c r="N34" s="2"/>
      <c r="O34" s="2"/>
      <c r="P34" s="2"/>
    </row>
    <row r="35" spans="2:16" s="3" customFormat="1" ht="15">
      <c r="B35" s="155"/>
      <c r="C35" s="157" t="s">
        <v>56</v>
      </c>
      <c r="D35" s="53"/>
      <c r="E35" s="51"/>
      <c r="G35" s="2"/>
      <c r="H35" s="4" t="s">
        <v>57</v>
      </c>
      <c r="I35" s="2"/>
      <c r="J35" s="2"/>
      <c r="K35" s="2"/>
      <c r="L35" s="2"/>
      <c r="M35" s="2"/>
      <c r="N35" s="2"/>
      <c r="O35" s="2"/>
      <c r="P35" s="2"/>
    </row>
    <row r="36" spans="2:16" s="3" customFormat="1" ht="31.5" customHeight="1" thickBot="1">
      <c r="B36" s="288" t="s">
        <v>58</v>
      </c>
      <c r="C36" s="290"/>
      <c r="D36" s="53"/>
      <c r="E36" s="51"/>
      <c r="G36" s="2"/>
      <c r="H36" s="4" t="s">
        <v>59</v>
      </c>
      <c r="I36" s="2"/>
      <c r="J36" s="2"/>
      <c r="K36" s="2"/>
      <c r="L36" s="2"/>
      <c r="M36" s="2"/>
      <c r="N36" s="2"/>
      <c r="O36" s="2"/>
      <c r="P36" s="2"/>
    </row>
    <row r="37" spans="2:16" s="3" customFormat="1" ht="15">
      <c r="B37" s="155"/>
      <c r="C37" s="88" t="s">
        <v>60</v>
      </c>
      <c r="D37" s="17"/>
      <c r="E37" s="51"/>
      <c r="G37" s="2"/>
      <c r="H37" s="4" t="s">
        <v>61</v>
      </c>
      <c r="I37" s="2"/>
      <c r="J37" s="2"/>
      <c r="K37" s="2"/>
      <c r="L37" s="2"/>
      <c r="M37" s="2"/>
      <c r="N37" s="2"/>
      <c r="O37" s="2"/>
      <c r="P37" s="2"/>
    </row>
    <row r="38" spans="2:16" s="3" customFormat="1" ht="15">
      <c r="B38" s="155"/>
      <c r="C38" s="88" t="s">
        <v>62</v>
      </c>
      <c r="D38" s="15"/>
      <c r="E38" s="51"/>
      <c r="G38" s="2"/>
      <c r="H38" s="4" t="s">
        <v>63</v>
      </c>
      <c r="I38" s="2"/>
      <c r="J38" s="2"/>
      <c r="K38" s="2"/>
      <c r="L38" s="2"/>
      <c r="M38" s="2"/>
      <c r="N38" s="2"/>
      <c r="O38" s="2"/>
      <c r="P38" s="2"/>
    </row>
    <row r="39" spans="2:16" s="3" customFormat="1" ht="15.75" thickBot="1">
      <c r="B39" s="155"/>
      <c r="C39" s="88" t="s">
        <v>64</v>
      </c>
      <c r="D39" s="18"/>
      <c r="E39" s="51"/>
      <c r="G39" s="2"/>
      <c r="H39" s="4" t="s">
        <v>65</v>
      </c>
      <c r="I39" s="2"/>
      <c r="J39" s="2"/>
      <c r="K39" s="2"/>
      <c r="L39" s="2"/>
      <c r="M39" s="2"/>
      <c r="N39" s="2"/>
      <c r="O39" s="2"/>
      <c r="P39" s="2"/>
    </row>
    <row r="40" spans="2:16" s="3" customFormat="1" ht="15" customHeight="1" thickBot="1">
      <c r="B40" s="155"/>
      <c r="C40" s="84" t="s">
        <v>208</v>
      </c>
      <c r="D40" s="53"/>
      <c r="E40" s="51"/>
      <c r="G40" s="2"/>
      <c r="H40" s="4" t="s">
        <v>66</v>
      </c>
      <c r="I40" s="2"/>
      <c r="J40" s="2"/>
      <c r="K40" s="2"/>
      <c r="L40" s="2"/>
      <c r="M40" s="2"/>
      <c r="N40" s="2"/>
      <c r="O40" s="2"/>
      <c r="P40" s="2"/>
    </row>
    <row r="41" spans="2:16" s="3" customFormat="1" ht="15">
      <c r="B41" s="155"/>
      <c r="C41" s="88" t="s">
        <v>60</v>
      </c>
      <c r="D41" s="182" t="s">
        <v>504</v>
      </c>
      <c r="E41" s="51"/>
      <c r="G41" s="2"/>
      <c r="H41" s="4" t="s">
        <v>67</v>
      </c>
      <c r="I41" s="2"/>
      <c r="J41" s="2"/>
      <c r="K41" s="2"/>
      <c r="L41" s="2"/>
      <c r="M41" s="2"/>
      <c r="N41" s="2"/>
      <c r="O41" s="2"/>
      <c r="P41" s="2"/>
    </row>
    <row r="42" spans="2:16" s="3" customFormat="1" ht="15">
      <c r="B42" s="155"/>
      <c r="C42" s="88" t="s">
        <v>62</v>
      </c>
      <c r="D42" s="183" t="s">
        <v>343</v>
      </c>
      <c r="E42" s="51"/>
      <c r="G42" s="2"/>
      <c r="H42" s="4" t="s">
        <v>68</v>
      </c>
      <c r="I42" s="2"/>
      <c r="J42" s="2"/>
      <c r="K42" s="2"/>
      <c r="L42" s="2"/>
      <c r="M42" s="2"/>
      <c r="N42" s="2"/>
      <c r="O42" s="2"/>
      <c r="P42" s="2"/>
    </row>
    <row r="43" spans="2:16" s="3" customFormat="1" ht="15.75" thickBot="1">
      <c r="B43" s="155"/>
      <c r="C43" s="88" t="s">
        <v>64</v>
      </c>
      <c r="D43" s="184">
        <v>40388</v>
      </c>
      <c r="E43" s="51"/>
      <c r="G43" s="2"/>
      <c r="H43" s="4" t="s">
        <v>69</v>
      </c>
      <c r="I43" s="2"/>
      <c r="J43" s="2"/>
      <c r="K43" s="2"/>
      <c r="L43" s="2"/>
      <c r="M43" s="2"/>
      <c r="N43" s="2"/>
      <c r="O43" s="2"/>
      <c r="P43" s="2"/>
    </row>
    <row r="44" spans="2:16" s="3" customFormat="1" ht="15.75" thickBot="1">
      <c r="B44" s="155"/>
      <c r="C44" s="84" t="s">
        <v>291</v>
      </c>
      <c r="D44" s="53"/>
      <c r="E44" s="51"/>
      <c r="G44" s="2"/>
      <c r="H44" s="4" t="s">
        <v>70</v>
      </c>
      <c r="I44" s="2"/>
      <c r="J44" s="2"/>
      <c r="K44" s="2"/>
      <c r="L44" s="2"/>
      <c r="M44" s="2"/>
      <c r="N44" s="2"/>
      <c r="O44" s="2"/>
      <c r="P44" s="2"/>
    </row>
    <row r="45" spans="2:16" s="3" customFormat="1" ht="15">
      <c r="B45" s="155"/>
      <c r="C45" s="88" t="s">
        <v>60</v>
      </c>
      <c r="D45" s="185" t="s">
        <v>344</v>
      </c>
      <c r="E45" s="51"/>
      <c r="G45" s="2"/>
      <c r="H45" s="4" t="s">
        <v>71</v>
      </c>
      <c r="I45" s="2"/>
      <c r="J45" s="2"/>
      <c r="K45" s="2"/>
      <c r="L45" s="2"/>
      <c r="M45" s="2"/>
      <c r="N45" s="2"/>
      <c r="O45" s="2"/>
      <c r="P45" s="2"/>
    </row>
    <row r="46" spans="2:16" s="3" customFormat="1" ht="15">
      <c r="B46" s="155"/>
      <c r="C46" s="218" t="s">
        <v>62</v>
      </c>
      <c r="D46" s="215" t="s">
        <v>486</v>
      </c>
      <c r="E46" s="51"/>
      <c r="G46" s="2"/>
      <c r="H46" s="4" t="s">
        <v>72</v>
      </c>
      <c r="I46" s="2"/>
      <c r="J46" s="2"/>
      <c r="K46" s="2"/>
      <c r="L46" s="2"/>
      <c r="M46" s="2"/>
      <c r="N46" s="2"/>
      <c r="O46" s="2"/>
      <c r="P46" s="2"/>
    </row>
    <row r="47" spans="1:8" ht="15.75" thickBot="1">
      <c r="A47" s="3"/>
      <c r="B47" s="155"/>
      <c r="C47" s="88" t="s">
        <v>64</v>
      </c>
      <c r="D47" s="184">
        <v>40547</v>
      </c>
      <c r="E47" s="51"/>
      <c r="H47" s="4" t="s">
        <v>73</v>
      </c>
    </row>
    <row r="48" spans="2:8" ht="15.75" thickBot="1">
      <c r="B48" s="155"/>
      <c r="C48" s="84" t="s">
        <v>207</v>
      </c>
      <c r="D48" s="53"/>
      <c r="E48" s="51"/>
      <c r="H48" s="4" t="s">
        <v>74</v>
      </c>
    </row>
    <row r="49" spans="2:8" ht="15">
      <c r="B49" s="155"/>
      <c r="C49" s="88" t="s">
        <v>60</v>
      </c>
      <c r="D49" s="185" t="s">
        <v>345</v>
      </c>
      <c r="E49" s="51"/>
      <c r="H49" s="4" t="s">
        <v>75</v>
      </c>
    </row>
    <row r="50" spans="2:8" ht="15">
      <c r="B50" s="155"/>
      <c r="C50" s="88" t="s">
        <v>62</v>
      </c>
      <c r="D50" s="186" t="s">
        <v>346</v>
      </c>
      <c r="E50" s="51"/>
      <c r="H50" s="4" t="s">
        <v>76</v>
      </c>
    </row>
    <row r="51" spans="2:8" ht="15.75" thickBot="1">
      <c r="B51" s="155"/>
      <c r="C51" s="88" t="s">
        <v>64</v>
      </c>
      <c r="D51" s="184">
        <v>40548</v>
      </c>
      <c r="E51" s="51"/>
      <c r="H51" s="4" t="s">
        <v>77</v>
      </c>
    </row>
    <row r="52" spans="2:8" ht="15.75" thickBot="1">
      <c r="B52" s="155"/>
      <c r="C52" s="84" t="s">
        <v>207</v>
      </c>
      <c r="D52" s="53"/>
      <c r="E52" s="51"/>
      <c r="H52" s="4" t="s">
        <v>78</v>
      </c>
    </row>
    <row r="53" spans="2:8" ht="15">
      <c r="B53" s="155"/>
      <c r="C53" s="88" t="s">
        <v>60</v>
      </c>
      <c r="D53" s="185" t="s">
        <v>347</v>
      </c>
      <c r="E53" s="51"/>
      <c r="H53" s="4" t="s">
        <v>79</v>
      </c>
    </row>
    <row r="54" spans="2:8" ht="15">
      <c r="B54" s="155"/>
      <c r="C54" s="88" t="s">
        <v>62</v>
      </c>
      <c r="D54" s="183" t="s">
        <v>348</v>
      </c>
      <c r="E54" s="51"/>
      <c r="H54" s="4" t="s">
        <v>80</v>
      </c>
    </row>
    <row r="55" spans="2:8" ht="15.75" thickBot="1">
      <c r="B55" s="155"/>
      <c r="C55" s="88" t="s">
        <v>64</v>
      </c>
      <c r="D55" s="184">
        <v>40553</v>
      </c>
      <c r="E55" s="51"/>
      <c r="H55" s="4" t="s">
        <v>81</v>
      </c>
    </row>
    <row r="56" spans="2:8" ht="15.75" thickBot="1">
      <c r="B56" s="155"/>
      <c r="C56" s="84" t="s">
        <v>207</v>
      </c>
      <c r="D56" s="53"/>
      <c r="E56" s="51"/>
      <c r="H56" s="4" t="s">
        <v>82</v>
      </c>
    </row>
    <row r="57" spans="2:8" ht="15">
      <c r="B57" s="155"/>
      <c r="C57" s="88" t="s">
        <v>60</v>
      </c>
      <c r="D57" s="17"/>
      <c r="E57" s="51"/>
      <c r="H57" s="4" t="s">
        <v>83</v>
      </c>
    </row>
    <row r="58" spans="2:8" ht="15">
      <c r="B58" s="155"/>
      <c r="C58" s="88" t="s">
        <v>62</v>
      </c>
      <c r="D58" s="15"/>
      <c r="E58" s="51"/>
      <c r="H58" s="4" t="s">
        <v>84</v>
      </c>
    </row>
    <row r="59" spans="2:8" ht="15.75" thickBot="1">
      <c r="B59" s="155"/>
      <c r="C59" s="88" t="s">
        <v>64</v>
      </c>
      <c r="D59" s="18"/>
      <c r="E59" s="51"/>
      <c r="H59" s="4" t="s">
        <v>85</v>
      </c>
    </row>
    <row r="60" spans="2:8" ht="15.75" thickBot="1">
      <c r="B60" s="159"/>
      <c r="C60" s="160"/>
      <c r="D60" s="89"/>
      <c r="E60" s="63"/>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42" r:id="rId1" display="mactarguen@yahoo.fr"/>
    <hyperlink ref="D46" r:id="rId2" display="marilinediara@yahoo.fr"/>
    <hyperlink ref="D54" r:id="rId3" display="dynfemme@yahoo.fr"/>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1:N79"/>
  <sheetViews>
    <sheetView zoomScale="110" zoomScaleNormal="110" zoomScalePageLayoutView="0" workbookViewId="0" topLeftCell="A17">
      <selection activeCell="E24" sqref="E24"/>
    </sheetView>
  </sheetViews>
  <sheetFormatPr defaultColWidth="9.140625" defaultRowHeight="15"/>
  <cols>
    <col min="1" max="1" width="1.421875" style="20" customWidth="1"/>
    <col min="2" max="2" width="1.57421875" style="19" customWidth="1"/>
    <col min="3" max="3" width="10.28125" style="19" customWidth="1"/>
    <col min="4" max="4" width="21.00390625" style="19" customWidth="1"/>
    <col min="5" max="5" width="44.28125" style="20" customWidth="1"/>
    <col min="6" max="6" width="22.7109375" style="20" customWidth="1"/>
    <col min="7" max="7" width="37.421875" style="20" customWidth="1"/>
    <col min="8" max="8" width="11.421875" style="20" customWidth="1"/>
    <col min="9" max="9" width="1.421875" style="20" customWidth="1"/>
    <col min="10" max="10" width="13.8515625" style="20" bestFit="1" customWidth="1"/>
    <col min="11" max="11" width="14.8515625" style="20" bestFit="1" customWidth="1"/>
    <col min="12" max="12" width="13.00390625" style="20" bestFit="1" customWidth="1"/>
    <col min="13" max="13" width="12.8515625" style="20" bestFit="1" customWidth="1"/>
    <col min="14" max="14" width="16.421875" style="20" bestFit="1" customWidth="1"/>
    <col min="15" max="16384" width="9.140625" style="20" customWidth="1"/>
  </cols>
  <sheetData>
    <row r="1" spans="2:8" ht="15.75" thickBot="1">
      <c r="B1" s="72"/>
      <c r="C1" s="73"/>
      <c r="D1" s="73"/>
      <c r="E1" s="74"/>
      <c r="F1" s="74"/>
      <c r="G1" s="74"/>
      <c r="H1" s="75"/>
    </row>
    <row r="2" spans="2:8" ht="21" thickBot="1">
      <c r="B2" s="76"/>
      <c r="C2" s="293" t="s">
        <v>534</v>
      </c>
      <c r="D2" s="294"/>
      <c r="E2" s="294"/>
      <c r="F2" s="294"/>
      <c r="G2" s="295"/>
      <c r="H2" s="244"/>
    </row>
    <row r="3" spans="2:8" ht="15">
      <c r="B3" s="296"/>
      <c r="C3" s="297"/>
      <c r="D3" s="297"/>
      <c r="E3" s="297"/>
      <c r="F3" s="297"/>
      <c r="G3" s="229"/>
      <c r="H3" s="244"/>
    </row>
    <row r="4" spans="2:8" ht="15">
      <c r="B4" s="245"/>
      <c r="C4" s="298"/>
      <c r="D4" s="298"/>
      <c r="E4" s="298"/>
      <c r="F4" s="298"/>
      <c r="G4" s="229"/>
      <c r="H4" s="244"/>
    </row>
    <row r="5" spans="2:8" ht="15">
      <c r="B5" s="245"/>
      <c r="C5" s="246"/>
      <c r="D5" s="247"/>
      <c r="E5" s="248"/>
      <c r="F5" s="229"/>
      <c r="G5" s="229"/>
      <c r="H5" s="244"/>
    </row>
    <row r="6" spans="2:8" ht="15">
      <c r="B6" s="245"/>
      <c r="C6" s="299" t="s">
        <v>234</v>
      </c>
      <c r="D6" s="299"/>
      <c r="E6" s="54"/>
      <c r="F6" s="229"/>
      <c r="G6" s="229"/>
      <c r="H6" s="244"/>
    </row>
    <row r="7" spans="2:8" ht="27.75" customHeight="1" thickBot="1">
      <c r="B7" s="245"/>
      <c r="C7" s="300" t="s">
        <v>258</v>
      </c>
      <c r="D7" s="300"/>
      <c r="E7" s="300"/>
      <c r="F7" s="300"/>
      <c r="G7" s="229"/>
      <c r="H7" s="244"/>
    </row>
    <row r="8" spans="2:11" ht="15">
      <c r="B8" s="245"/>
      <c r="C8" s="299" t="s">
        <v>491</v>
      </c>
      <c r="D8" s="299"/>
      <c r="E8" s="305">
        <v>7050670</v>
      </c>
      <c r="F8" s="306"/>
      <c r="G8" s="229"/>
      <c r="H8" s="244"/>
      <c r="K8" s="275"/>
    </row>
    <row r="9" spans="2:10" ht="44.25" customHeight="1" thickBot="1">
      <c r="B9" s="245"/>
      <c r="C9" s="299" t="s">
        <v>235</v>
      </c>
      <c r="D9" s="299"/>
      <c r="E9" s="307"/>
      <c r="F9" s="308"/>
      <c r="G9" s="229"/>
      <c r="H9" s="244"/>
      <c r="J9" s="230"/>
    </row>
    <row r="10" spans="2:10" ht="15">
      <c r="B10" s="245"/>
      <c r="C10" s="247"/>
      <c r="D10" s="247"/>
      <c r="E10" s="229"/>
      <c r="F10" s="229"/>
      <c r="G10" s="229"/>
      <c r="H10" s="244"/>
      <c r="J10" s="241"/>
    </row>
    <row r="11" spans="2:8" ht="15.75" thickBot="1">
      <c r="B11" s="245"/>
      <c r="C11" s="299" t="s">
        <v>218</v>
      </c>
      <c r="D11" s="299"/>
      <c r="E11" s="229"/>
      <c r="F11" s="229"/>
      <c r="G11" s="229"/>
      <c r="H11" s="244"/>
    </row>
    <row r="12" spans="2:8" ht="49.5" customHeight="1" thickBot="1">
      <c r="B12" s="245"/>
      <c r="C12" s="299" t="s">
        <v>300</v>
      </c>
      <c r="D12" s="299"/>
      <c r="E12" s="226" t="s">
        <v>219</v>
      </c>
      <c r="F12" s="162" t="s">
        <v>503</v>
      </c>
      <c r="G12" s="229"/>
      <c r="H12" s="244"/>
    </row>
    <row r="13" spans="2:8" ht="45">
      <c r="B13" s="245"/>
      <c r="C13" s="247"/>
      <c r="D13" s="247"/>
      <c r="E13" s="187" t="s">
        <v>349</v>
      </c>
      <c r="F13" s="263">
        <f>0/482.26</f>
        <v>0</v>
      </c>
      <c r="G13" s="229"/>
      <c r="H13" s="244"/>
    </row>
    <row r="14" spans="2:11" ht="75">
      <c r="B14" s="245"/>
      <c r="C14" s="247"/>
      <c r="D14" s="247"/>
      <c r="E14" s="187" t="s">
        <v>350</v>
      </c>
      <c r="F14" s="264">
        <v>0</v>
      </c>
      <c r="G14" s="229"/>
      <c r="H14" s="244"/>
      <c r="K14" s="241"/>
    </row>
    <row r="15" spans="2:13" ht="45.75" thickBot="1">
      <c r="B15" s="245"/>
      <c r="C15" s="247"/>
      <c r="D15" s="247"/>
      <c r="E15" s="187" t="s">
        <v>351</v>
      </c>
      <c r="F15" s="265">
        <f>(1736800+3450000)/482.26</f>
        <v>10755.194293534609</v>
      </c>
      <c r="G15" s="229"/>
      <c r="H15" s="244"/>
      <c r="L15" s="272"/>
      <c r="M15" s="273"/>
    </row>
    <row r="16" spans="2:8" ht="45">
      <c r="B16" s="245"/>
      <c r="C16" s="247"/>
      <c r="D16" s="247"/>
      <c r="E16" s="188" t="s">
        <v>352</v>
      </c>
      <c r="F16" s="266">
        <f>0/482.26</f>
        <v>0</v>
      </c>
      <c r="G16" s="229"/>
      <c r="H16" s="244"/>
    </row>
    <row r="17" spans="2:13" ht="45">
      <c r="B17" s="245"/>
      <c r="C17" s="247"/>
      <c r="D17" s="247"/>
      <c r="E17" s="188" t="s">
        <v>353</v>
      </c>
      <c r="F17" s="265">
        <f>(38350000+3835000)/482.26</f>
        <v>87473.56197901547</v>
      </c>
      <c r="G17" s="229"/>
      <c r="H17" s="244"/>
      <c r="J17" s="241"/>
      <c r="M17" s="241"/>
    </row>
    <row r="18" spans="2:14" ht="30">
      <c r="B18" s="245"/>
      <c r="C18" s="247"/>
      <c r="D18" s="247"/>
      <c r="E18" s="217" t="s">
        <v>354</v>
      </c>
      <c r="F18" s="265">
        <v>0</v>
      </c>
      <c r="G18" s="229"/>
      <c r="H18" s="244"/>
      <c r="K18" s="242"/>
      <c r="M18" s="241"/>
      <c r="N18" s="242"/>
    </row>
    <row r="19" spans="2:14" ht="45">
      <c r="B19" s="245"/>
      <c r="C19" s="247"/>
      <c r="D19" s="247"/>
      <c r="E19" s="187" t="s">
        <v>355</v>
      </c>
      <c r="F19" s="265">
        <v>0</v>
      </c>
      <c r="G19" s="229"/>
      <c r="H19" s="244"/>
      <c r="N19" s="241"/>
    </row>
    <row r="20" spans="2:8" ht="30">
      <c r="B20" s="245"/>
      <c r="C20" s="247"/>
      <c r="D20" s="247"/>
      <c r="E20" s="188" t="s">
        <v>356</v>
      </c>
      <c r="F20" s="265">
        <f>(27816419+5593967)/482.26</f>
        <v>69278.78322896363</v>
      </c>
      <c r="G20" s="229"/>
      <c r="H20" s="244"/>
    </row>
    <row r="21" spans="2:10" ht="30.75" thickBot="1">
      <c r="B21" s="245"/>
      <c r="C21" s="247"/>
      <c r="D21" s="247"/>
      <c r="E21" s="189" t="s">
        <v>357</v>
      </c>
      <c r="F21" s="267">
        <f>6993500/482.26</f>
        <v>14501.513706299507</v>
      </c>
      <c r="G21" s="229"/>
      <c r="H21" s="244"/>
      <c r="J21" s="241"/>
    </row>
    <row r="22" spans="2:8" ht="28.5" customHeight="1" thickBot="1">
      <c r="B22" s="245"/>
      <c r="C22" s="247"/>
      <c r="D22" s="247"/>
      <c r="E22" s="189" t="s">
        <v>358</v>
      </c>
      <c r="F22" s="266">
        <f>2361905/482.26</f>
        <v>4897.575996350516</v>
      </c>
      <c r="G22" s="229"/>
      <c r="H22" s="244"/>
    </row>
    <row r="23" spans="2:8" ht="60">
      <c r="B23" s="245"/>
      <c r="C23" s="247"/>
      <c r="D23" s="247"/>
      <c r="E23" s="190" t="s">
        <v>359</v>
      </c>
      <c r="F23" s="266">
        <f>0/482.26</f>
        <v>0</v>
      </c>
      <c r="G23" s="229"/>
      <c r="H23" s="244"/>
    </row>
    <row r="24" spans="2:8" ht="15">
      <c r="B24" s="245"/>
      <c r="C24" s="247"/>
      <c r="D24" s="247"/>
      <c r="E24" s="191" t="s">
        <v>360</v>
      </c>
      <c r="F24" s="265">
        <f>(71595+612750)/482.26</f>
        <v>1419.0374486791357</v>
      </c>
      <c r="G24" s="229"/>
      <c r="H24" s="244"/>
    </row>
    <row r="25" spans="2:8" ht="30">
      <c r="B25" s="245"/>
      <c r="C25" s="247"/>
      <c r="D25" s="247"/>
      <c r="E25" s="190" t="s">
        <v>361</v>
      </c>
      <c r="F25" s="267">
        <v>0</v>
      </c>
      <c r="G25" s="229"/>
      <c r="H25" s="244"/>
    </row>
    <row r="26" spans="2:8" ht="30.75" thickBot="1">
      <c r="B26" s="245"/>
      <c r="C26" s="247"/>
      <c r="D26" s="247"/>
      <c r="E26" s="190" t="s">
        <v>362</v>
      </c>
      <c r="F26" s="265">
        <v>0</v>
      </c>
      <c r="G26" s="229"/>
      <c r="H26" s="244"/>
    </row>
    <row r="27" spans="2:8" ht="45">
      <c r="B27" s="245"/>
      <c r="C27" s="247"/>
      <c r="D27" s="247"/>
      <c r="E27" s="190" t="s">
        <v>363</v>
      </c>
      <c r="F27" s="266">
        <f>0/482.26</f>
        <v>0</v>
      </c>
      <c r="G27" s="229"/>
      <c r="H27" s="244"/>
    </row>
    <row r="28" spans="2:11" ht="30">
      <c r="B28" s="245"/>
      <c r="C28" s="247"/>
      <c r="D28" s="247"/>
      <c r="E28" s="191" t="s">
        <v>364</v>
      </c>
      <c r="F28" s="265">
        <f>650000/482.26</f>
        <v>1347.8206776427653</v>
      </c>
      <c r="G28" s="229"/>
      <c r="H28" s="244"/>
      <c r="K28" s="241"/>
    </row>
    <row r="29" spans="2:8" ht="15.75" thickBot="1">
      <c r="B29" s="245"/>
      <c r="C29" s="247"/>
      <c r="D29" s="247"/>
      <c r="E29" s="191" t="s">
        <v>365</v>
      </c>
      <c r="F29" s="265">
        <f>(500000+500000+500000+500000+500000+500000+160000)/482.26</f>
        <v>6552.482063617136</v>
      </c>
      <c r="G29" s="229"/>
      <c r="H29" s="244"/>
    </row>
    <row r="30" spans="2:11" ht="15">
      <c r="B30" s="245"/>
      <c r="C30" s="247"/>
      <c r="D30" s="247"/>
      <c r="E30" s="190" t="s">
        <v>366</v>
      </c>
      <c r="F30" s="266">
        <f>0/482.26</f>
        <v>0</v>
      </c>
      <c r="G30" s="229"/>
      <c r="H30" s="244"/>
      <c r="K30" s="241"/>
    </row>
    <row r="31" spans="2:11" ht="15">
      <c r="B31" s="245"/>
      <c r="C31" s="247"/>
      <c r="D31" s="247"/>
      <c r="E31" s="188" t="s">
        <v>367</v>
      </c>
      <c r="F31" s="231">
        <f>(209000+1000000+600000+1000000+1000000+712500+375000+142500)/482.26</f>
        <v>10448.720607141377</v>
      </c>
      <c r="G31" s="229"/>
      <c r="H31" s="244"/>
      <c r="K31" s="272"/>
    </row>
    <row r="32" spans="2:8" ht="15.75" thickBot="1">
      <c r="B32" s="245"/>
      <c r="C32" s="247"/>
      <c r="D32" s="247"/>
      <c r="E32" s="223" t="s">
        <v>494</v>
      </c>
      <c r="F32" s="265">
        <v>0</v>
      </c>
      <c r="G32" s="229"/>
      <c r="H32" s="244"/>
    </row>
    <row r="33" spans="2:8" ht="15.75" thickBot="1">
      <c r="B33" s="245"/>
      <c r="C33" s="247"/>
      <c r="D33" s="247"/>
      <c r="E33" s="224" t="s">
        <v>294</v>
      </c>
      <c r="F33" s="225">
        <f>SUM(F13:F32)</f>
        <v>206674.69000124416</v>
      </c>
      <c r="G33" s="229"/>
      <c r="H33" s="244"/>
    </row>
    <row r="34" spans="2:8" ht="15">
      <c r="B34" s="245"/>
      <c r="C34" s="247"/>
      <c r="D34" s="247"/>
      <c r="E34" s="229"/>
      <c r="F34" s="229"/>
      <c r="G34" s="229"/>
      <c r="H34" s="244"/>
    </row>
    <row r="35" spans="2:8" ht="40.5" customHeight="1" thickBot="1">
      <c r="B35" s="245"/>
      <c r="C35" s="299" t="s">
        <v>298</v>
      </c>
      <c r="D35" s="299"/>
      <c r="E35" s="229"/>
      <c r="F35" s="229"/>
      <c r="G35" s="229"/>
      <c r="H35" s="244"/>
    </row>
    <row r="36" spans="2:8" ht="49.5" customHeight="1" thickBot="1">
      <c r="B36" s="245"/>
      <c r="C36" s="299" t="s">
        <v>301</v>
      </c>
      <c r="D36" s="299"/>
      <c r="E36" s="262" t="s">
        <v>219</v>
      </c>
      <c r="F36" s="238" t="s">
        <v>488</v>
      </c>
      <c r="G36" s="261" t="s">
        <v>259</v>
      </c>
      <c r="H36" s="244"/>
    </row>
    <row r="37" spans="2:11" ht="45">
      <c r="B37" s="245"/>
      <c r="C37" s="247"/>
      <c r="D37" s="247"/>
      <c r="E37" s="216" t="s">
        <v>500</v>
      </c>
      <c r="F37" s="268">
        <v>-320.99</v>
      </c>
      <c r="G37" s="233" t="s">
        <v>369</v>
      </c>
      <c r="H37" s="244"/>
      <c r="K37" s="241"/>
    </row>
    <row r="38" spans="2:11" ht="30">
      <c r="B38" s="245"/>
      <c r="C38" s="247"/>
      <c r="D38" s="247"/>
      <c r="E38" s="216" t="s">
        <v>368</v>
      </c>
      <c r="F38" s="265">
        <v>40399.66</v>
      </c>
      <c r="G38" s="274" t="s">
        <v>524</v>
      </c>
      <c r="H38" s="244"/>
      <c r="K38" s="239"/>
    </row>
    <row r="39" spans="2:13" ht="36" customHeight="1">
      <c r="B39" s="245"/>
      <c r="C39" s="247"/>
      <c r="D39" s="247"/>
      <c r="E39" s="216" t="s">
        <v>489</v>
      </c>
      <c r="F39" s="269">
        <f>13003.58-(1736800+3450000)/482.26</f>
        <v>2248.385706465391</v>
      </c>
      <c r="G39" s="228" t="s">
        <v>523</v>
      </c>
      <c r="H39" s="244"/>
      <c r="J39" s="241"/>
      <c r="K39" s="241"/>
      <c r="M39" s="242"/>
    </row>
    <row r="40" spans="2:8" ht="30">
      <c r="B40" s="212"/>
      <c r="C40" s="213"/>
      <c r="D40" s="213"/>
      <c r="E40" s="193" t="s">
        <v>485</v>
      </c>
      <c r="F40" s="269">
        <v>0</v>
      </c>
      <c r="G40" s="228" t="s">
        <v>369</v>
      </c>
      <c r="H40" s="214"/>
    </row>
    <row r="41" spans="2:11" ht="30">
      <c r="B41" s="245"/>
      <c r="C41" s="247"/>
      <c r="D41" s="247"/>
      <c r="E41" s="193" t="s">
        <v>370</v>
      </c>
      <c r="F41" s="269">
        <f>987437.36-F17</f>
        <v>899963.7980209845</v>
      </c>
      <c r="G41" s="228" t="s">
        <v>521</v>
      </c>
      <c r="H41" s="244"/>
      <c r="K41" s="241"/>
    </row>
    <row r="42" spans="2:11" ht="30">
      <c r="B42" s="245"/>
      <c r="C42" s="247"/>
      <c r="D42" s="247"/>
      <c r="E42" s="192" t="s">
        <v>490</v>
      </c>
      <c r="F42" s="270">
        <v>9481.94</v>
      </c>
      <c r="G42" s="233" t="s">
        <v>520</v>
      </c>
      <c r="H42" s="244"/>
      <c r="K42" s="241"/>
    </row>
    <row r="43" spans="2:8" ht="15">
      <c r="B43" s="245"/>
      <c r="C43" s="247"/>
      <c r="D43" s="247"/>
      <c r="E43" s="193" t="s">
        <v>371</v>
      </c>
      <c r="F43" s="271">
        <v>266750.16</v>
      </c>
      <c r="G43" s="234" t="s">
        <v>522</v>
      </c>
      <c r="H43" s="244"/>
    </row>
    <row r="44" spans="2:11" ht="30">
      <c r="B44" s="245"/>
      <c r="C44" s="247"/>
      <c r="D44" s="247"/>
      <c r="E44" s="188" t="s">
        <v>372</v>
      </c>
      <c r="F44" s="271">
        <f>165224.54-F20</f>
        <v>95945.75677103638</v>
      </c>
      <c r="G44" s="232" t="s">
        <v>523</v>
      </c>
      <c r="H44" s="244"/>
      <c r="K44" s="241"/>
    </row>
    <row r="45" spans="2:11" ht="30">
      <c r="B45" s="245"/>
      <c r="C45" s="247"/>
      <c r="D45" s="247"/>
      <c r="E45" s="189" t="s">
        <v>357</v>
      </c>
      <c r="F45" s="269">
        <f>45548.71-F21</f>
        <v>31047.196293700494</v>
      </c>
      <c r="G45" s="228" t="s">
        <v>522</v>
      </c>
      <c r="H45" s="244"/>
      <c r="J45" s="241"/>
      <c r="K45" s="241"/>
    </row>
    <row r="46" spans="2:11" ht="15">
      <c r="B46" s="245"/>
      <c r="C46" s="247"/>
      <c r="D46" s="247"/>
      <c r="E46" s="194" t="s">
        <v>373</v>
      </c>
      <c r="F46" s="269">
        <f>10260.84-(2361905/482.26)</f>
        <v>5363.264003649484</v>
      </c>
      <c r="G46" s="228" t="s">
        <v>523</v>
      </c>
      <c r="H46" s="244"/>
      <c r="K46" s="241"/>
    </row>
    <row r="47" spans="2:8" ht="45">
      <c r="B47" s="245"/>
      <c r="C47" s="247"/>
      <c r="D47" s="247"/>
      <c r="E47" s="191" t="s">
        <v>374</v>
      </c>
      <c r="F47" s="268">
        <v>-508.5</v>
      </c>
      <c r="G47" s="232" t="s">
        <v>369</v>
      </c>
      <c r="H47" s="244"/>
    </row>
    <row r="48" spans="2:11" ht="15">
      <c r="B48" s="245"/>
      <c r="C48" s="247"/>
      <c r="D48" s="247"/>
      <c r="E48" s="190" t="s">
        <v>375</v>
      </c>
      <c r="F48" s="269">
        <f>124045.23-F24</f>
        <v>122626.19255132086</v>
      </c>
      <c r="G48" s="276" t="s">
        <v>525</v>
      </c>
      <c r="H48" s="244"/>
      <c r="K48" s="241"/>
    </row>
    <row r="49" spans="2:8" ht="30">
      <c r="B49" s="245"/>
      <c r="C49" s="247"/>
      <c r="D49" s="247"/>
      <c r="E49" s="191" t="s">
        <v>376</v>
      </c>
      <c r="F49" s="269">
        <f>58531.37-(7.15+6211)</f>
        <v>52313.22</v>
      </c>
      <c r="G49" s="228"/>
      <c r="H49" s="244"/>
    </row>
    <row r="50" spans="2:11" ht="30">
      <c r="B50" s="245"/>
      <c r="C50" s="247"/>
      <c r="D50" s="247"/>
      <c r="E50" s="191" t="s">
        <v>377</v>
      </c>
      <c r="F50" s="268">
        <v>-1081.65</v>
      </c>
      <c r="G50" s="228" t="s">
        <v>369</v>
      </c>
      <c r="H50" s="244"/>
      <c r="K50" s="242"/>
    </row>
    <row r="51" spans="2:11" ht="45">
      <c r="B51" s="245"/>
      <c r="C51" s="247"/>
      <c r="D51" s="247"/>
      <c r="E51" s="191" t="s">
        <v>378</v>
      </c>
      <c r="F51" s="249">
        <v>3.26</v>
      </c>
      <c r="G51" s="228" t="s">
        <v>369</v>
      </c>
      <c r="H51" s="244"/>
      <c r="K51" s="241"/>
    </row>
    <row r="52" spans="2:8" ht="30">
      <c r="B52" s="245"/>
      <c r="C52" s="247"/>
      <c r="D52" s="247"/>
      <c r="E52" s="195" t="s">
        <v>379</v>
      </c>
      <c r="F52" s="249">
        <f>1383.26-(650000/482.26)</f>
        <v>35.43932235723469</v>
      </c>
      <c r="G52" s="228" t="s">
        <v>369</v>
      </c>
      <c r="H52" s="244"/>
    </row>
    <row r="53" spans="2:11" ht="15">
      <c r="B53" s="245"/>
      <c r="C53" s="247"/>
      <c r="D53" s="247"/>
      <c r="E53" s="191" t="s">
        <v>365</v>
      </c>
      <c r="F53" s="268">
        <f>6211-(3160000/482.26)</f>
        <v>-341.4820636171362</v>
      </c>
      <c r="G53" s="228" t="s">
        <v>369</v>
      </c>
      <c r="H53" s="244"/>
      <c r="K53" s="242"/>
    </row>
    <row r="54" spans="2:8" ht="15">
      <c r="B54" s="245"/>
      <c r="C54" s="247"/>
      <c r="D54" s="247"/>
      <c r="E54" s="195" t="s">
        <v>366</v>
      </c>
      <c r="F54" s="269">
        <v>43778.15</v>
      </c>
      <c r="G54" s="228" t="s">
        <v>526</v>
      </c>
      <c r="H54" s="244"/>
    </row>
    <row r="55" spans="2:11" ht="15">
      <c r="B55" s="245"/>
      <c r="C55" s="247"/>
      <c r="D55" s="247"/>
      <c r="E55" s="192" t="s">
        <v>367</v>
      </c>
      <c r="F55" s="269">
        <f>10958.6234-F31</f>
        <v>509.9027928586238</v>
      </c>
      <c r="G55" s="228" t="s">
        <v>527</v>
      </c>
      <c r="H55" s="244"/>
      <c r="J55" s="241"/>
      <c r="K55" s="241"/>
    </row>
    <row r="56" spans="2:8" ht="15">
      <c r="B56" s="245"/>
      <c r="C56" s="247"/>
      <c r="D56" s="247"/>
      <c r="E56" s="192" t="s">
        <v>501</v>
      </c>
      <c r="F56" s="269">
        <v>0</v>
      </c>
      <c r="G56" s="228" t="s">
        <v>369</v>
      </c>
      <c r="H56" s="244"/>
    </row>
    <row r="57" spans="2:8" ht="15">
      <c r="B57" s="245"/>
      <c r="C57" s="247"/>
      <c r="D57" s="247"/>
      <c r="E57" s="192" t="s">
        <v>502</v>
      </c>
      <c r="F57" s="269">
        <v>0</v>
      </c>
      <c r="G57" s="228" t="s">
        <v>369</v>
      </c>
      <c r="H57" s="244"/>
    </row>
    <row r="58" spans="2:8" ht="15.75" thickBot="1">
      <c r="B58" s="245"/>
      <c r="C58" s="247"/>
      <c r="D58" s="247"/>
      <c r="E58" s="222" t="s">
        <v>494</v>
      </c>
      <c r="F58" s="269">
        <v>0</v>
      </c>
      <c r="G58" s="228"/>
      <c r="H58" s="244"/>
    </row>
    <row r="59" spans="2:11" ht="15.75" thickBot="1">
      <c r="B59" s="245"/>
      <c r="C59" s="247"/>
      <c r="D59" s="247"/>
      <c r="E59" s="161" t="s">
        <v>294</v>
      </c>
      <c r="F59" s="206">
        <f>SUM(F37:F58)</f>
        <v>1568213.703398756</v>
      </c>
      <c r="G59" s="250"/>
      <c r="H59" s="244"/>
      <c r="K59" s="242"/>
    </row>
    <row r="60" spans="2:8" ht="15">
      <c r="B60" s="245"/>
      <c r="C60" s="247"/>
      <c r="D60" s="247"/>
      <c r="E60" s="229"/>
      <c r="F60" s="229"/>
      <c r="G60" s="229"/>
      <c r="H60" s="244"/>
    </row>
    <row r="61" spans="2:14" ht="34.5" customHeight="1" thickBot="1">
      <c r="B61" s="245"/>
      <c r="C61" s="299" t="s">
        <v>302</v>
      </c>
      <c r="D61" s="299"/>
      <c r="E61" s="299"/>
      <c r="F61" s="299"/>
      <c r="G61" s="251"/>
      <c r="H61" s="244"/>
      <c r="M61" s="242"/>
      <c r="N61" s="242"/>
    </row>
    <row r="62" spans="2:8" ht="54" customHeight="1" thickBot="1">
      <c r="B62" s="245"/>
      <c r="C62" s="299" t="s">
        <v>215</v>
      </c>
      <c r="D62" s="299"/>
      <c r="E62" s="311"/>
      <c r="F62" s="312"/>
      <c r="G62" s="229"/>
      <c r="H62" s="244"/>
    </row>
    <row r="63" spans="2:8" ht="15.75" thickBot="1">
      <c r="B63" s="245"/>
      <c r="C63" s="313"/>
      <c r="D63" s="313"/>
      <c r="E63" s="313"/>
      <c r="F63" s="313"/>
      <c r="G63" s="229"/>
      <c r="H63" s="244"/>
    </row>
    <row r="64" spans="2:8" ht="54.75" customHeight="1" thickBot="1">
      <c r="B64" s="245"/>
      <c r="C64" s="299" t="s">
        <v>216</v>
      </c>
      <c r="D64" s="299"/>
      <c r="E64" s="301"/>
      <c r="F64" s="302"/>
      <c r="G64" s="229"/>
      <c r="H64" s="244"/>
    </row>
    <row r="65" spans="2:8" ht="69.75" customHeight="1" thickBot="1">
      <c r="B65" s="245"/>
      <c r="C65" s="299" t="s">
        <v>217</v>
      </c>
      <c r="D65" s="299"/>
      <c r="E65" s="303"/>
      <c r="F65" s="304"/>
      <c r="G65" s="229"/>
      <c r="H65" s="244"/>
    </row>
    <row r="66" spans="2:8" ht="15">
      <c r="B66" s="245"/>
      <c r="C66" s="247"/>
      <c r="D66" s="247"/>
      <c r="E66" s="229"/>
      <c r="F66" s="229"/>
      <c r="G66" s="229"/>
      <c r="H66" s="244"/>
    </row>
    <row r="67" spans="2:8" ht="15.75" thickBot="1">
      <c r="B67" s="252"/>
      <c r="C67" s="310"/>
      <c r="D67" s="310"/>
      <c r="E67" s="77"/>
      <c r="F67" s="253"/>
      <c r="G67" s="253"/>
      <c r="H67" s="254"/>
    </row>
    <row r="68" spans="2:7" s="22" customFormat="1" ht="64.5" customHeight="1">
      <c r="B68" s="260"/>
      <c r="C68" s="314"/>
      <c r="D68" s="314"/>
      <c r="E68" s="316"/>
      <c r="F68" s="316"/>
      <c r="G68" s="255"/>
    </row>
    <row r="69" spans="2:7" ht="59.25" customHeight="1">
      <c r="B69" s="260"/>
      <c r="C69" s="259"/>
      <c r="D69" s="259"/>
      <c r="E69" s="21"/>
      <c r="F69" s="21"/>
      <c r="G69" s="255"/>
    </row>
    <row r="70" spans="2:7" ht="49.5" customHeight="1">
      <c r="B70" s="260"/>
      <c r="C70" s="315"/>
      <c r="D70" s="315"/>
      <c r="E70" s="317"/>
      <c r="F70" s="317"/>
      <c r="G70" s="255"/>
    </row>
    <row r="71" spans="2:7" ht="99.75" customHeight="1">
      <c r="B71" s="260"/>
      <c r="C71" s="315"/>
      <c r="D71" s="315"/>
      <c r="E71" s="309"/>
      <c r="F71" s="309"/>
      <c r="G71" s="255"/>
    </row>
    <row r="72" spans="2:7" ht="15">
      <c r="B72" s="260"/>
      <c r="C72" s="260"/>
      <c r="D72" s="260"/>
      <c r="E72" s="255"/>
      <c r="F72" s="255"/>
      <c r="G72" s="255"/>
    </row>
    <row r="73" spans="2:7" ht="15">
      <c r="B73" s="260"/>
      <c r="C73" s="314"/>
      <c r="D73" s="314"/>
      <c r="E73" s="255"/>
      <c r="F73" s="255"/>
      <c r="G73" s="255"/>
    </row>
    <row r="74" spans="2:7" ht="49.5" customHeight="1">
      <c r="B74" s="260"/>
      <c r="C74" s="314"/>
      <c r="D74" s="314"/>
      <c r="E74" s="309"/>
      <c r="F74" s="309"/>
      <c r="G74" s="255"/>
    </row>
    <row r="75" spans="2:7" ht="99.75" customHeight="1">
      <c r="B75" s="260"/>
      <c r="C75" s="315"/>
      <c r="D75" s="315"/>
      <c r="E75" s="309"/>
      <c r="F75" s="309"/>
      <c r="G75" s="255"/>
    </row>
    <row r="76" spans="2:7" ht="15">
      <c r="B76" s="260"/>
      <c r="C76" s="256"/>
      <c r="D76" s="260"/>
      <c r="E76" s="257"/>
      <c r="F76" s="255"/>
      <c r="G76" s="255"/>
    </row>
    <row r="77" spans="2:7" ht="15">
      <c r="B77" s="260"/>
      <c r="C77" s="256"/>
      <c r="D77" s="256"/>
      <c r="E77" s="257"/>
      <c r="F77" s="257"/>
      <c r="G77" s="258"/>
    </row>
    <row r="78" spans="5:6" ht="15">
      <c r="E78" s="23"/>
      <c r="F78" s="23"/>
    </row>
    <row r="79" spans="5:6" ht="15">
      <c r="E79" s="23"/>
      <c r="F79" s="23"/>
    </row>
  </sheetData>
  <sheetProtection/>
  <mergeCells count="32">
    <mergeCell ref="E70:F70"/>
    <mergeCell ref="C71:D71"/>
    <mergeCell ref="E62:F62"/>
    <mergeCell ref="C63:F63"/>
    <mergeCell ref="C73:D73"/>
    <mergeCell ref="C74:D74"/>
    <mergeCell ref="E74:F74"/>
    <mergeCell ref="C75:D75"/>
    <mergeCell ref="E75:F75"/>
    <mergeCell ref="C68:D68"/>
    <mergeCell ref="E68:F68"/>
    <mergeCell ref="C70:D70"/>
    <mergeCell ref="C65:D65"/>
    <mergeCell ref="E65:F65"/>
    <mergeCell ref="C8:D8"/>
    <mergeCell ref="E8:F9"/>
    <mergeCell ref="C9:D9"/>
    <mergeCell ref="E71:F71"/>
    <mergeCell ref="C67:D67"/>
    <mergeCell ref="C11:D11"/>
    <mergeCell ref="C12:D12"/>
    <mergeCell ref="C35:D35"/>
    <mergeCell ref="C2:G2"/>
    <mergeCell ref="B3:F3"/>
    <mergeCell ref="C4:F4"/>
    <mergeCell ref="C6:D6"/>
    <mergeCell ref="C7:F7"/>
    <mergeCell ref="C64:D64"/>
    <mergeCell ref="E64:F64"/>
    <mergeCell ref="C36:D36"/>
    <mergeCell ref="C61:F61"/>
    <mergeCell ref="C62:D62"/>
  </mergeCells>
  <dataValidations count="2">
    <dataValidation type="list" allowBlank="1" showInputMessage="1" showErrorMessage="1" sqref="E74">
      <formula1>FinancialData!#REF!</formula1>
    </dataValidation>
    <dataValidation type="whole" allowBlank="1" showInputMessage="1" showErrorMessage="1" sqref="E70 E64 E8">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61"/>
  <sheetViews>
    <sheetView tabSelected="1" zoomScalePageLayoutView="0" workbookViewId="0" topLeftCell="A25">
      <selection activeCell="E28" sqref="E28:F28"/>
    </sheetView>
  </sheetViews>
  <sheetFormatPr defaultColWidth="9.140625" defaultRowHeight="15"/>
  <cols>
    <col min="1" max="2" width="1.8515625" style="0" customWidth="1"/>
    <col min="3" max="3" width="33.8515625" style="0" customWidth="1"/>
    <col min="4" max="5" width="22.8515625" style="0" customWidth="1"/>
    <col min="6" max="6" width="48.421875" style="0" customWidth="1"/>
    <col min="7" max="7" width="16.421875" style="0" customWidth="1"/>
    <col min="8" max="8" width="21.00390625" style="0" customWidth="1"/>
  </cols>
  <sheetData>
    <row r="1" ht="15.75" thickBot="1"/>
    <row r="2" spans="2:7" ht="15.75" thickBot="1">
      <c r="B2" s="91"/>
      <c r="C2" s="92"/>
      <c r="D2" s="92"/>
      <c r="E2" s="92"/>
      <c r="F2" s="92"/>
      <c r="G2" s="93"/>
    </row>
    <row r="3" spans="2:7" ht="21" thickBot="1">
      <c r="B3" s="94"/>
      <c r="C3" s="293" t="s">
        <v>220</v>
      </c>
      <c r="D3" s="294"/>
      <c r="E3" s="294"/>
      <c r="F3" s="295"/>
      <c r="G3" s="64"/>
    </row>
    <row r="4" spans="2:7" ht="15">
      <c r="B4" s="348"/>
      <c r="C4" s="349"/>
      <c r="D4" s="349"/>
      <c r="E4" s="349"/>
      <c r="F4" s="349"/>
      <c r="G4" s="64"/>
    </row>
    <row r="5" spans="2:7" ht="15">
      <c r="B5" s="65"/>
      <c r="C5" s="350"/>
      <c r="D5" s="350"/>
      <c r="E5" s="350"/>
      <c r="F5" s="350"/>
      <c r="G5" s="64"/>
    </row>
    <row r="6" spans="2:7" ht="15">
      <c r="B6" s="65"/>
      <c r="C6" s="66"/>
      <c r="D6" s="67"/>
      <c r="E6" s="66"/>
      <c r="F6" s="67"/>
      <c r="G6" s="64"/>
    </row>
    <row r="7" spans="2:7" ht="15">
      <c r="B7" s="65"/>
      <c r="C7" s="351" t="s">
        <v>231</v>
      </c>
      <c r="D7" s="351"/>
      <c r="E7" s="68"/>
      <c r="F7" s="67"/>
      <c r="G7" s="64"/>
    </row>
    <row r="8" spans="2:7" ht="15.75" thickBot="1">
      <c r="B8" s="65"/>
      <c r="C8" s="345" t="s">
        <v>309</v>
      </c>
      <c r="D8" s="345"/>
      <c r="E8" s="345"/>
      <c r="F8" s="345"/>
      <c r="G8" s="64"/>
    </row>
    <row r="9" spans="2:7" ht="15.75" thickBot="1">
      <c r="B9" s="65"/>
      <c r="C9" s="27" t="s">
        <v>233</v>
      </c>
      <c r="D9" s="28" t="s">
        <v>232</v>
      </c>
      <c r="E9" s="336" t="s">
        <v>285</v>
      </c>
      <c r="F9" s="337"/>
      <c r="G9" s="64"/>
    </row>
    <row r="10" spans="2:7" ht="47.25" customHeight="1">
      <c r="B10" s="65"/>
      <c r="C10" s="30" t="s">
        <v>380</v>
      </c>
      <c r="D10" s="29" t="s">
        <v>381</v>
      </c>
      <c r="E10" s="346" t="s">
        <v>382</v>
      </c>
      <c r="F10" s="347"/>
      <c r="G10" s="64"/>
    </row>
    <row r="11" spans="2:7" ht="30">
      <c r="B11" s="65"/>
      <c r="C11" s="30" t="s">
        <v>383</v>
      </c>
      <c r="D11" s="30" t="s">
        <v>388</v>
      </c>
      <c r="E11" s="331" t="s">
        <v>384</v>
      </c>
      <c r="F11" s="332"/>
      <c r="G11" s="64"/>
    </row>
    <row r="12" spans="2:7" ht="75">
      <c r="B12" s="65"/>
      <c r="C12" s="30" t="s">
        <v>385</v>
      </c>
      <c r="D12" s="30" t="s">
        <v>381</v>
      </c>
      <c r="E12" s="331" t="s">
        <v>386</v>
      </c>
      <c r="F12" s="332"/>
      <c r="G12" s="64"/>
    </row>
    <row r="13" spans="2:7" ht="30">
      <c r="B13" s="65"/>
      <c r="C13" s="30" t="s">
        <v>387</v>
      </c>
      <c r="D13" s="30" t="s">
        <v>388</v>
      </c>
      <c r="E13" s="331" t="s">
        <v>389</v>
      </c>
      <c r="F13" s="332"/>
      <c r="G13" s="64"/>
    </row>
    <row r="14" spans="2:7" ht="30">
      <c r="B14" s="65"/>
      <c r="C14" s="30" t="s">
        <v>390</v>
      </c>
      <c r="D14" s="30" t="s">
        <v>381</v>
      </c>
      <c r="E14" s="329" t="s">
        <v>391</v>
      </c>
      <c r="F14" s="330"/>
      <c r="G14" s="64"/>
    </row>
    <row r="15" spans="2:7" ht="45">
      <c r="B15" s="65"/>
      <c r="C15" s="30" t="s">
        <v>392</v>
      </c>
      <c r="D15" s="30" t="s">
        <v>388</v>
      </c>
      <c r="E15" s="329" t="s">
        <v>393</v>
      </c>
      <c r="F15" s="330"/>
      <c r="G15" s="64"/>
    </row>
    <row r="16" spans="2:8" ht="46.5" customHeight="1">
      <c r="B16" s="65"/>
      <c r="C16" s="30" t="s">
        <v>394</v>
      </c>
      <c r="D16" s="30" t="s">
        <v>402</v>
      </c>
      <c r="E16" s="331" t="s">
        <v>512</v>
      </c>
      <c r="F16" s="332"/>
      <c r="G16" s="64"/>
      <c r="H16" s="197"/>
    </row>
    <row r="17" spans="2:7" ht="30">
      <c r="B17" s="65"/>
      <c r="C17" s="30" t="s">
        <v>395</v>
      </c>
      <c r="D17" s="30" t="s">
        <v>381</v>
      </c>
      <c r="E17" s="331" t="s">
        <v>396</v>
      </c>
      <c r="F17" s="332"/>
      <c r="G17" s="64"/>
    </row>
    <row r="18" spans="2:7" ht="45" customHeight="1">
      <c r="B18" s="65"/>
      <c r="C18" s="30" t="s">
        <v>397</v>
      </c>
      <c r="D18" s="30" t="s">
        <v>398</v>
      </c>
      <c r="E18" s="331" t="s">
        <v>528</v>
      </c>
      <c r="F18" s="332"/>
      <c r="G18" s="64"/>
    </row>
    <row r="19" spans="2:7" ht="48.75" customHeight="1">
      <c r="B19" s="65"/>
      <c r="C19" s="30" t="s">
        <v>487</v>
      </c>
      <c r="D19" s="30" t="s">
        <v>381</v>
      </c>
      <c r="E19" s="329" t="s">
        <v>399</v>
      </c>
      <c r="F19" s="330"/>
      <c r="G19" s="64"/>
    </row>
    <row r="20" spans="2:7" ht="15.75" thickBot="1">
      <c r="B20" s="65"/>
      <c r="C20" s="31"/>
      <c r="D20" s="31"/>
      <c r="E20" s="333"/>
      <c r="F20" s="334"/>
      <c r="G20" s="64"/>
    </row>
    <row r="21" spans="2:7" ht="15">
      <c r="B21" s="65"/>
      <c r="C21" s="67"/>
      <c r="D21" s="67"/>
      <c r="E21" s="67"/>
      <c r="F21" s="67"/>
      <c r="G21" s="64"/>
    </row>
    <row r="22" spans="2:7" ht="15">
      <c r="B22" s="65"/>
      <c r="C22" s="327" t="s">
        <v>268</v>
      </c>
      <c r="D22" s="327"/>
      <c r="E22" s="327"/>
      <c r="F22" s="327"/>
      <c r="G22" s="64"/>
    </row>
    <row r="23" spans="2:7" ht="15.75" thickBot="1">
      <c r="B23" s="65"/>
      <c r="C23" s="328" t="s">
        <v>283</v>
      </c>
      <c r="D23" s="328"/>
      <c r="E23" s="328"/>
      <c r="F23" s="328"/>
      <c r="G23" s="64"/>
    </row>
    <row r="24" spans="2:7" ht="15.75" thickBot="1">
      <c r="B24" s="65"/>
      <c r="C24" s="27" t="s">
        <v>233</v>
      </c>
      <c r="D24" s="28" t="s">
        <v>232</v>
      </c>
      <c r="E24" s="336" t="s">
        <v>285</v>
      </c>
      <c r="F24" s="337"/>
      <c r="G24" s="64"/>
    </row>
    <row r="25" spans="2:7" ht="75">
      <c r="B25" s="65"/>
      <c r="C25" s="30" t="s">
        <v>400</v>
      </c>
      <c r="D25" s="207" t="s">
        <v>388</v>
      </c>
      <c r="E25" s="338" t="s">
        <v>513</v>
      </c>
      <c r="F25" s="339"/>
      <c r="G25" s="64"/>
    </row>
    <row r="26" spans="2:7" ht="45">
      <c r="B26" s="65"/>
      <c r="C26" s="30" t="s">
        <v>401</v>
      </c>
      <c r="D26" s="243" t="s">
        <v>388</v>
      </c>
      <c r="E26" s="331" t="s">
        <v>514</v>
      </c>
      <c r="F26" s="332"/>
      <c r="G26" s="64"/>
    </row>
    <row r="27" spans="2:8" ht="60">
      <c r="B27" s="65"/>
      <c r="C27" s="30" t="s">
        <v>403</v>
      </c>
      <c r="D27" s="243" t="s">
        <v>388</v>
      </c>
      <c r="E27" s="340" t="s">
        <v>515</v>
      </c>
      <c r="F27" s="341"/>
      <c r="G27" s="64"/>
      <c r="H27" s="278"/>
    </row>
    <row r="28" spans="2:7" ht="217.5" customHeight="1">
      <c r="B28" s="65"/>
      <c r="C28" s="279" t="s">
        <v>535</v>
      </c>
      <c r="D28" s="280" t="s">
        <v>505</v>
      </c>
      <c r="E28" s="343" t="s">
        <v>536</v>
      </c>
      <c r="F28" s="344"/>
      <c r="G28" s="64"/>
    </row>
    <row r="29" spans="2:7" ht="75">
      <c r="B29" s="65"/>
      <c r="C29" s="30" t="s">
        <v>516</v>
      </c>
      <c r="D29" s="208" t="s">
        <v>505</v>
      </c>
      <c r="E29" s="331" t="s">
        <v>511</v>
      </c>
      <c r="F29" s="332"/>
      <c r="G29" s="64"/>
    </row>
    <row r="30" spans="2:7" ht="15">
      <c r="B30" s="65"/>
      <c r="C30" s="67"/>
      <c r="D30" s="67"/>
      <c r="E30" s="67"/>
      <c r="F30" s="67"/>
      <c r="G30" s="64"/>
    </row>
    <row r="31" spans="2:7" ht="15">
      <c r="B31" s="65"/>
      <c r="C31" s="67"/>
      <c r="D31" s="67"/>
      <c r="E31" s="67"/>
      <c r="F31" s="67"/>
      <c r="G31" s="64"/>
    </row>
    <row r="32" spans="2:7" ht="15.75">
      <c r="B32" s="65"/>
      <c r="C32" s="342" t="s">
        <v>267</v>
      </c>
      <c r="D32" s="342"/>
      <c r="E32" s="342"/>
      <c r="F32" s="342"/>
      <c r="G32" s="64"/>
    </row>
    <row r="33" spans="2:7" ht="15.75" thickBot="1">
      <c r="B33" s="65"/>
      <c r="C33" s="345" t="s">
        <v>286</v>
      </c>
      <c r="D33" s="345"/>
      <c r="E33" s="335"/>
      <c r="F33" s="335"/>
      <c r="G33" s="64"/>
    </row>
    <row r="34" spans="2:7" ht="15.75" thickBot="1">
      <c r="B34" s="65"/>
      <c r="C34" s="323"/>
      <c r="D34" s="324"/>
      <c r="E34" s="324"/>
      <c r="F34" s="325"/>
      <c r="G34" s="64"/>
    </row>
    <row r="35" spans="2:7" ht="15">
      <c r="B35" s="65"/>
      <c r="C35" s="67"/>
      <c r="D35" s="67"/>
      <c r="E35" s="67"/>
      <c r="F35" s="67"/>
      <c r="G35" s="64"/>
    </row>
    <row r="36" spans="2:7" ht="15">
      <c r="B36" s="65"/>
      <c r="C36" s="67"/>
      <c r="D36" s="67"/>
      <c r="E36" s="67"/>
      <c r="F36" s="67"/>
      <c r="G36" s="64"/>
    </row>
    <row r="37" spans="2:7" ht="15">
      <c r="B37" s="65"/>
      <c r="C37" s="67"/>
      <c r="D37" s="67"/>
      <c r="E37" s="67"/>
      <c r="F37" s="67"/>
      <c r="G37" s="64"/>
    </row>
    <row r="38" spans="2:7" ht="15.75" thickBot="1">
      <c r="B38" s="69"/>
      <c r="C38" s="70"/>
      <c r="D38" s="70"/>
      <c r="E38" s="70"/>
      <c r="F38" s="70"/>
      <c r="G38" s="71"/>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319"/>
      <c r="D45" s="319"/>
      <c r="E45" s="7"/>
      <c r="F45" s="8"/>
      <c r="G45" s="8"/>
    </row>
    <row r="46" spans="2:7" ht="15">
      <c r="B46" s="8"/>
      <c r="C46" s="319"/>
      <c r="D46" s="319"/>
      <c r="E46" s="7"/>
      <c r="F46" s="8"/>
      <c r="G46" s="8"/>
    </row>
    <row r="47" spans="2:7" ht="15">
      <c r="B47" s="8"/>
      <c r="C47" s="326"/>
      <c r="D47" s="326"/>
      <c r="E47" s="326"/>
      <c r="F47" s="326"/>
      <c r="G47" s="8"/>
    </row>
    <row r="48" spans="2:7" ht="15">
      <c r="B48" s="8"/>
      <c r="C48" s="320"/>
      <c r="D48" s="320"/>
      <c r="E48" s="322"/>
      <c r="F48" s="322"/>
      <c r="G48" s="8"/>
    </row>
    <row r="49" spans="2:7" ht="15">
      <c r="B49" s="8"/>
      <c r="C49" s="320"/>
      <c r="D49" s="320"/>
      <c r="E49" s="318"/>
      <c r="F49" s="318"/>
      <c r="G49" s="8"/>
    </row>
    <row r="50" spans="2:7" ht="15">
      <c r="B50" s="8"/>
      <c r="C50" s="8"/>
      <c r="D50" s="8"/>
      <c r="E50" s="8"/>
      <c r="F50" s="8"/>
      <c r="G50" s="8"/>
    </row>
    <row r="51" spans="2:7" ht="15">
      <c r="B51" s="8"/>
      <c r="C51" s="319"/>
      <c r="D51" s="319"/>
      <c r="E51" s="7"/>
      <c r="F51" s="8"/>
      <c r="G51" s="8"/>
    </row>
    <row r="52" spans="2:7" ht="15">
      <c r="B52" s="8"/>
      <c r="C52" s="319"/>
      <c r="D52" s="319"/>
      <c r="E52" s="321"/>
      <c r="F52" s="321"/>
      <c r="G52" s="8"/>
    </row>
    <row r="53" spans="2:7" ht="15">
      <c r="B53" s="8"/>
      <c r="C53" s="7"/>
      <c r="D53" s="7"/>
      <c r="E53" s="7"/>
      <c r="F53" s="7"/>
      <c r="G53" s="8"/>
    </row>
    <row r="54" spans="2:7" ht="15">
      <c r="B54" s="8"/>
      <c r="C54" s="320"/>
      <c r="D54" s="320"/>
      <c r="E54" s="322"/>
      <c r="F54" s="322"/>
      <c r="G54" s="8"/>
    </row>
    <row r="55" spans="2:7" ht="15">
      <c r="B55" s="8"/>
      <c r="C55" s="320"/>
      <c r="D55" s="320"/>
      <c r="E55" s="318"/>
      <c r="F55" s="318"/>
      <c r="G55" s="8"/>
    </row>
    <row r="56" spans="2:7" ht="15">
      <c r="B56" s="8"/>
      <c r="C56" s="8"/>
      <c r="D56" s="8"/>
      <c r="E56" s="8"/>
      <c r="F56" s="8"/>
      <c r="G56" s="8"/>
    </row>
    <row r="57" spans="2:7" ht="15">
      <c r="B57" s="8"/>
      <c r="C57" s="319"/>
      <c r="D57" s="319"/>
      <c r="E57" s="8"/>
      <c r="F57" s="8"/>
      <c r="G57" s="8"/>
    </row>
    <row r="58" spans="2:7" ht="15">
      <c r="B58" s="8"/>
      <c r="C58" s="319"/>
      <c r="D58" s="319"/>
      <c r="E58" s="318"/>
      <c r="F58" s="318"/>
      <c r="G58" s="8"/>
    </row>
    <row r="59" spans="2:7" ht="15">
      <c r="B59" s="8"/>
      <c r="C59" s="320"/>
      <c r="D59" s="320"/>
      <c r="E59" s="318"/>
      <c r="F59" s="318"/>
      <c r="G59" s="8"/>
    </row>
    <row r="60" spans="2:7" ht="15">
      <c r="B60" s="8"/>
      <c r="C60" s="10"/>
      <c r="D60" s="8"/>
      <c r="E60" s="10"/>
      <c r="F60" s="8"/>
      <c r="G60" s="8"/>
    </row>
    <row r="61" spans="2:7" ht="15">
      <c r="B61" s="8"/>
      <c r="C61" s="10"/>
      <c r="D61" s="10"/>
      <c r="E61" s="10"/>
      <c r="F61" s="10"/>
      <c r="G61" s="11"/>
    </row>
  </sheetData>
  <sheetProtection/>
  <mergeCells count="48">
    <mergeCell ref="B4:F4"/>
    <mergeCell ref="C5:F5"/>
    <mergeCell ref="C7:D7"/>
    <mergeCell ref="C8:F8"/>
    <mergeCell ref="E9:F9"/>
    <mergeCell ref="C33:D33"/>
    <mergeCell ref="E11:F11"/>
    <mergeCell ref="E12:F12"/>
    <mergeCell ref="E13:F13"/>
    <mergeCell ref="E14:F14"/>
    <mergeCell ref="E10:F10"/>
    <mergeCell ref="E24:F24"/>
    <mergeCell ref="E25:F25"/>
    <mergeCell ref="E26:F26"/>
    <mergeCell ref="E27:F27"/>
    <mergeCell ref="E29:F29"/>
    <mergeCell ref="C32:F32"/>
    <mergeCell ref="E28:F28"/>
    <mergeCell ref="C49:D49"/>
    <mergeCell ref="C22:F22"/>
    <mergeCell ref="C23:F23"/>
    <mergeCell ref="E15:F15"/>
    <mergeCell ref="E16:F16"/>
    <mergeCell ref="E17:F17"/>
    <mergeCell ref="E18:F18"/>
    <mergeCell ref="E19:F19"/>
    <mergeCell ref="E20:F20"/>
    <mergeCell ref="E33:F33"/>
    <mergeCell ref="C46:D46"/>
    <mergeCell ref="C52:D52"/>
    <mergeCell ref="E52:F52"/>
    <mergeCell ref="C54:D54"/>
    <mergeCell ref="E54:F54"/>
    <mergeCell ref="C34:F34"/>
    <mergeCell ref="C51:D51"/>
    <mergeCell ref="C47:F47"/>
    <mergeCell ref="C48:D48"/>
    <mergeCell ref="E48:F48"/>
    <mergeCell ref="E49:F49"/>
    <mergeCell ref="C3:F3"/>
    <mergeCell ref="C57:D57"/>
    <mergeCell ref="C58:D58"/>
    <mergeCell ref="E58:F58"/>
    <mergeCell ref="C59:D59"/>
    <mergeCell ref="E59:F59"/>
    <mergeCell ref="C55:D55"/>
    <mergeCell ref="E55:F55"/>
    <mergeCell ref="C45:D45"/>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12"/>
  <sheetViews>
    <sheetView zoomScale="80" zoomScaleNormal="80" zoomScalePageLayoutView="0" workbookViewId="0" topLeftCell="A19">
      <selection activeCell="H25" sqref="H25"/>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56.7109375" style="0" customWidth="1"/>
    <col min="9" max="9" width="13.8515625" style="0" customWidth="1"/>
    <col min="10" max="10" width="19.8515625" style="0" customWidth="1"/>
    <col min="11" max="11" width="2.00390625" style="0" customWidth="1"/>
    <col min="12" max="12" width="40.7109375" style="0" customWidth="1"/>
  </cols>
  <sheetData>
    <row r="1" spans="1:52" ht="15.75" thickBot="1">
      <c r="A1" s="20"/>
      <c r="B1" s="20"/>
      <c r="C1" s="19"/>
      <c r="D1" s="20"/>
      <c r="E1" s="20"/>
      <c r="F1" s="20"/>
      <c r="G1" s="20"/>
      <c r="H1" s="103"/>
      <c r="I1" s="103"/>
      <c r="J1" s="20"/>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75" thickBot="1">
      <c r="A2" s="20"/>
      <c r="B2" s="46"/>
      <c r="C2" s="47"/>
      <c r="D2" s="48"/>
      <c r="E2" s="48"/>
      <c r="F2" s="48"/>
      <c r="G2" s="48"/>
      <c r="H2" s="124"/>
      <c r="I2" s="124"/>
      <c r="J2" s="49"/>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1" thickBot="1">
      <c r="A3" s="20"/>
      <c r="B3" s="94"/>
      <c r="C3" s="293" t="s">
        <v>262</v>
      </c>
      <c r="D3" s="294"/>
      <c r="E3" s="294"/>
      <c r="F3" s="294"/>
      <c r="G3" s="294"/>
      <c r="H3" s="294"/>
      <c r="I3" s="295"/>
      <c r="J3" s="96"/>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c r="A4" s="20"/>
      <c r="B4" s="50"/>
      <c r="C4" s="387" t="s">
        <v>221</v>
      </c>
      <c r="D4" s="387"/>
      <c r="E4" s="387"/>
      <c r="F4" s="387"/>
      <c r="G4" s="387"/>
      <c r="H4" s="387"/>
      <c r="I4" s="387"/>
      <c r="J4" s="51"/>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c r="A5" s="20"/>
      <c r="B5" s="50"/>
      <c r="C5" s="148"/>
      <c r="D5" s="148"/>
      <c r="E5" s="148"/>
      <c r="F5" s="148"/>
      <c r="G5" s="148"/>
      <c r="H5" s="148"/>
      <c r="I5" s="148"/>
      <c r="J5" s="51"/>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15">
      <c r="A6" s="20"/>
      <c r="B6" s="50"/>
      <c r="C6" s="52"/>
      <c r="D6" s="53"/>
      <c r="E6" s="53"/>
      <c r="F6" s="53"/>
      <c r="G6" s="53"/>
      <c r="H6" s="125"/>
      <c r="I6" s="125"/>
      <c r="J6" s="51"/>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15.75" customHeight="1" thickBot="1">
      <c r="A7" s="20"/>
      <c r="B7" s="50"/>
      <c r="C7" s="52"/>
      <c r="D7" s="358" t="s">
        <v>263</v>
      </c>
      <c r="E7" s="358"/>
      <c r="F7" s="358" t="s">
        <v>269</v>
      </c>
      <c r="G7" s="358"/>
      <c r="H7" s="122" t="s">
        <v>270</v>
      </c>
      <c r="I7" s="122" t="s">
        <v>230</v>
      </c>
      <c r="J7" s="51"/>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s="12" customFormat="1" ht="39.75" customHeight="1" thickBot="1">
      <c r="A8" s="19"/>
      <c r="B8" s="55"/>
      <c r="C8" s="121" t="s">
        <v>260</v>
      </c>
      <c r="D8" s="359"/>
      <c r="E8" s="360"/>
      <c r="F8" s="359"/>
      <c r="G8" s="360"/>
      <c r="H8" s="127"/>
      <c r="I8" s="127"/>
      <c r="J8" s="56"/>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s="12" customFormat="1" ht="39.75" customHeight="1" thickBot="1">
      <c r="A9" s="19"/>
      <c r="B9" s="55"/>
      <c r="C9" s="121"/>
      <c r="D9" s="359"/>
      <c r="E9" s="360"/>
      <c r="F9" s="359"/>
      <c r="G9" s="360"/>
      <c r="H9" s="127"/>
      <c r="I9" s="127"/>
      <c r="J9" s="56"/>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s="12" customFormat="1" ht="39.75" customHeight="1" thickBot="1">
      <c r="A10" s="19"/>
      <c r="B10" s="55"/>
      <c r="C10" s="121"/>
      <c r="D10" s="359"/>
      <c r="E10" s="360"/>
      <c r="F10" s="359"/>
      <c r="G10" s="360"/>
      <c r="H10" s="127"/>
      <c r="I10" s="127"/>
      <c r="J10" s="56"/>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2" customFormat="1" ht="18.75" customHeight="1" thickBot="1">
      <c r="A11" s="19"/>
      <c r="B11" s="55"/>
      <c r="C11" s="119"/>
      <c r="D11" s="57"/>
      <c r="E11" s="57"/>
      <c r="F11" s="57"/>
      <c r="G11" s="57"/>
      <c r="H11" s="130" t="s">
        <v>264</v>
      </c>
      <c r="I11" s="132"/>
      <c r="J11" s="56"/>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2" customFormat="1" ht="18.75" customHeight="1">
      <c r="A12" s="19"/>
      <c r="B12" s="55"/>
      <c r="C12" s="164"/>
      <c r="D12" s="57"/>
      <c r="E12" s="57"/>
      <c r="F12" s="57"/>
      <c r="G12" s="57"/>
      <c r="H12" s="131"/>
      <c r="I12" s="52"/>
      <c r="J12" s="56"/>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2" customFormat="1" ht="15.75" thickBot="1">
      <c r="A13" s="19"/>
      <c r="B13" s="55"/>
      <c r="C13" s="149"/>
      <c r="D13" s="377" t="s">
        <v>292</v>
      </c>
      <c r="E13" s="377"/>
      <c r="F13" s="377"/>
      <c r="G13" s="377"/>
      <c r="H13" s="377"/>
      <c r="I13" s="377"/>
      <c r="J13" s="56"/>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2" customFormat="1" ht="15.75" thickBot="1">
      <c r="A14" s="19"/>
      <c r="B14" s="55"/>
      <c r="C14" s="149"/>
      <c r="D14" s="88" t="s">
        <v>60</v>
      </c>
      <c r="E14" s="373"/>
      <c r="F14" s="374"/>
      <c r="G14" s="374"/>
      <c r="H14" s="375"/>
      <c r="I14" s="57"/>
      <c r="J14" s="56"/>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2" customFormat="1" ht="15.75" thickBot="1">
      <c r="A15" s="19"/>
      <c r="B15" s="55"/>
      <c r="C15" s="149"/>
      <c r="D15" s="88" t="s">
        <v>62</v>
      </c>
      <c r="E15" s="376"/>
      <c r="F15" s="356"/>
      <c r="G15" s="356"/>
      <c r="H15" s="357"/>
      <c r="I15" s="57"/>
      <c r="J15" s="56"/>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2" customFormat="1" ht="13.5" customHeight="1">
      <c r="A16" s="19"/>
      <c r="B16" s="55"/>
      <c r="C16" s="149"/>
      <c r="D16" s="57"/>
      <c r="E16" s="57"/>
      <c r="F16" s="57"/>
      <c r="G16" s="57"/>
      <c r="H16" s="57"/>
      <c r="I16" s="57"/>
      <c r="J16" s="56"/>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2" customFormat="1" ht="30.75" customHeight="1" thickBot="1">
      <c r="A17" s="19"/>
      <c r="B17" s="55"/>
      <c r="C17" s="390" t="s">
        <v>222</v>
      </c>
      <c r="D17" s="390"/>
      <c r="E17" s="390"/>
      <c r="F17" s="390"/>
      <c r="G17" s="390"/>
      <c r="H17" s="390"/>
      <c r="I17" s="125"/>
      <c r="J17" s="56"/>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2" customFormat="1" ht="30.75" customHeight="1">
      <c r="A18" s="19"/>
      <c r="B18" s="55"/>
      <c r="C18" s="128"/>
      <c r="D18" s="378"/>
      <c r="E18" s="379"/>
      <c r="F18" s="379"/>
      <c r="G18" s="379"/>
      <c r="H18" s="379"/>
      <c r="I18" s="380"/>
      <c r="J18" s="56"/>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2" customFormat="1" ht="30.75" customHeight="1">
      <c r="A19" s="19"/>
      <c r="B19" s="55"/>
      <c r="C19" s="128"/>
      <c r="D19" s="381"/>
      <c r="E19" s="382"/>
      <c r="F19" s="382"/>
      <c r="G19" s="382"/>
      <c r="H19" s="382"/>
      <c r="I19" s="383"/>
      <c r="J19" s="56"/>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2" customFormat="1" ht="30.75" customHeight="1">
      <c r="A20" s="19"/>
      <c r="B20" s="55"/>
      <c r="C20" s="128"/>
      <c r="D20" s="381"/>
      <c r="E20" s="382"/>
      <c r="F20" s="382"/>
      <c r="G20" s="382"/>
      <c r="H20" s="382"/>
      <c r="I20" s="383"/>
      <c r="J20" s="56"/>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2" customFormat="1" ht="30.75" customHeight="1" thickBot="1">
      <c r="A21" s="19"/>
      <c r="B21" s="55"/>
      <c r="C21" s="128"/>
      <c r="D21" s="384"/>
      <c r="E21" s="385"/>
      <c r="F21" s="385"/>
      <c r="G21" s="385"/>
      <c r="H21" s="385"/>
      <c r="I21" s="386"/>
      <c r="J21" s="56"/>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2" customFormat="1" ht="15">
      <c r="A22" s="19"/>
      <c r="B22" s="55"/>
      <c r="C22" s="120"/>
      <c r="D22" s="120"/>
      <c r="E22" s="120"/>
      <c r="F22" s="128"/>
      <c r="G22" s="120"/>
      <c r="H22" s="125"/>
      <c r="I22" s="125"/>
      <c r="J22" s="56"/>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ht="15.75" customHeight="1" thickBot="1">
      <c r="A23" s="20"/>
      <c r="B23" s="55"/>
      <c r="C23" s="58"/>
      <c r="D23" s="358" t="s">
        <v>263</v>
      </c>
      <c r="E23" s="358"/>
      <c r="F23" s="358" t="s">
        <v>269</v>
      </c>
      <c r="G23" s="358"/>
      <c r="H23" s="122" t="s">
        <v>270</v>
      </c>
      <c r="I23" s="122" t="s">
        <v>230</v>
      </c>
      <c r="J23" s="56"/>
      <c r="K23" s="6"/>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ht="66.75" customHeight="1" thickBot="1">
      <c r="A24" s="20"/>
      <c r="B24" s="55"/>
      <c r="C24" s="121" t="s">
        <v>261</v>
      </c>
      <c r="D24" s="371" t="s">
        <v>404</v>
      </c>
      <c r="E24" s="372"/>
      <c r="F24" s="371" t="s">
        <v>529</v>
      </c>
      <c r="G24" s="372"/>
      <c r="H24" s="199" t="s">
        <v>517</v>
      </c>
      <c r="I24" s="200" t="s">
        <v>413</v>
      </c>
      <c r="J24" s="56"/>
      <c r="K24" s="6"/>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ht="35.25" customHeight="1" thickBot="1">
      <c r="A25" s="20"/>
      <c r="B25" s="55"/>
      <c r="C25" s="121"/>
      <c r="D25" s="371" t="s">
        <v>405</v>
      </c>
      <c r="E25" s="372"/>
      <c r="F25" s="371" t="s">
        <v>529</v>
      </c>
      <c r="G25" s="372"/>
      <c r="H25" s="199" t="s">
        <v>518</v>
      </c>
      <c r="I25" s="200" t="s">
        <v>506</v>
      </c>
      <c r="J25" s="56"/>
      <c r="K25" s="6"/>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ht="49.5" customHeight="1" thickBot="1">
      <c r="A26" s="20"/>
      <c r="B26" s="55"/>
      <c r="C26" s="121"/>
      <c r="D26" s="371" t="s">
        <v>407</v>
      </c>
      <c r="E26" s="372"/>
      <c r="F26" s="371" t="s">
        <v>369</v>
      </c>
      <c r="G26" s="372"/>
      <c r="H26" s="199" t="s">
        <v>369</v>
      </c>
      <c r="I26" s="200" t="s">
        <v>20</v>
      </c>
      <c r="J26" s="56"/>
      <c r="K26" s="6"/>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ht="36.75" customHeight="1" thickBot="1">
      <c r="A27" s="20"/>
      <c r="B27" s="55"/>
      <c r="C27" s="121"/>
      <c r="D27" s="371" t="s">
        <v>408</v>
      </c>
      <c r="E27" s="372"/>
      <c r="F27" s="371" t="s">
        <v>529</v>
      </c>
      <c r="G27" s="372"/>
      <c r="H27" s="199" t="s">
        <v>507</v>
      </c>
      <c r="I27" s="200" t="s">
        <v>406</v>
      </c>
      <c r="J27" s="56"/>
      <c r="K27" s="6"/>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ht="30.75" thickBot="1">
      <c r="A28" s="20"/>
      <c r="B28" s="55"/>
      <c r="C28" s="121"/>
      <c r="D28" s="371" t="s">
        <v>409</v>
      </c>
      <c r="E28" s="372"/>
      <c r="F28" s="371" t="s">
        <v>529</v>
      </c>
      <c r="G28" s="372"/>
      <c r="H28" s="227" t="s">
        <v>508</v>
      </c>
      <c r="I28" s="200" t="s">
        <v>20</v>
      </c>
      <c r="J28" s="56"/>
      <c r="K28" s="6"/>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ht="108" customHeight="1" thickBot="1">
      <c r="A29" s="20"/>
      <c r="B29" s="55"/>
      <c r="C29" s="121"/>
      <c r="D29" s="371" t="s">
        <v>410</v>
      </c>
      <c r="E29" s="372"/>
      <c r="F29" s="371" t="s">
        <v>499</v>
      </c>
      <c r="G29" s="372"/>
      <c r="H29" s="236" t="s">
        <v>530</v>
      </c>
      <c r="I29" s="200" t="s">
        <v>406</v>
      </c>
      <c r="J29" s="56"/>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ht="69" customHeight="1" thickBot="1">
      <c r="A30" s="20"/>
      <c r="B30" s="55"/>
      <c r="C30" s="121"/>
      <c r="D30" s="371" t="s">
        <v>411</v>
      </c>
      <c r="E30" s="372"/>
      <c r="F30" s="371" t="s">
        <v>412</v>
      </c>
      <c r="G30" s="372"/>
      <c r="H30" s="200" t="s">
        <v>369</v>
      </c>
      <c r="I30" s="200" t="s">
        <v>413</v>
      </c>
      <c r="J30" s="56"/>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ht="18.75" customHeight="1" thickBot="1">
      <c r="A31" s="20"/>
      <c r="B31" s="55"/>
      <c r="C31" s="52"/>
      <c r="D31" s="52"/>
      <c r="E31" s="52"/>
      <c r="F31" s="52"/>
      <c r="G31" s="52"/>
      <c r="H31" s="130" t="s">
        <v>264</v>
      </c>
      <c r="I31" s="201" t="s">
        <v>20</v>
      </c>
      <c r="J31" s="56"/>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ht="15">
      <c r="A32" s="20"/>
      <c r="B32" s="55"/>
      <c r="C32" s="52"/>
      <c r="D32" s="163" t="s">
        <v>414</v>
      </c>
      <c r="E32" s="165"/>
      <c r="F32" s="52"/>
      <c r="G32" s="52"/>
      <c r="H32" s="131"/>
      <c r="I32" s="52"/>
      <c r="J32" s="56"/>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ht="15.75" thickBot="1">
      <c r="A33" s="20"/>
      <c r="B33" s="55"/>
      <c r="C33" s="52"/>
      <c r="D33" s="88" t="s">
        <v>60</v>
      </c>
      <c r="E33" s="389" t="s">
        <v>416</v>
      </c>
      <c r="F33" s="389"/>
      <c r="G33" s="389"/>
      <c r="H33" s="389"/>
      <c r="I33" s="52"/>
      <c r="J33" s="56"/>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ht="15.75" thickBot="1">
      <c r="A34" s="20"/>
      <c r="B34" s="55"/>
      <c r="C34" s="52"/>
      <c r="D34" s="88" t="s">
        <v>62</v>
      </c>
      <c r="E34" s="355" t="s">
        <v>415</v>
      </c>
      <c r="F34" s="356"/>
      <c r="G34" s="356"/>
      <c r="H34" s="357"/>
      <c r="I34" s="52"/>
      <c r="J34" s="56"/>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ht="15">
      <c r="A35" s="20"/>
      <c r="B35" s="55"/>
      <c r="C35" s="52"/>
      <c r="D35" s="52"/>
      <c r="E35" s="52"/>
      <c r="F35" s="52"/>
      <c r="G35" s="52"/>
      <c r="H35" s="131"/>
      <c r="I35" s="52"/>
      <c r="J35" s="56"/>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ht="15.75" customHeight="1" thickBot="1">
      <c r="A36" s="20"/>
      <c r="B36" s="55"/>
      <c r="C36" s="58"/>
      <c r="D36" s="358" t="s">
        <v>263</v>
      </c>
      <c r="E36" s="358"/>
      <c r="F36" s="358" t="s">
        <v>269</v>
      </c>
      <c r="G36" s="358"/>
      <c r="H36" s="122" t="s">
        <v>270</v>
      </c>
      <c r="I36" s="122" t="s">
        <v>230</v>
      </c>
      <c r="J36" s="56"/>
      <c r="K36" s="6"/>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ht="39.75" customHeight="1" thickBot="1">
      <c r="A37" s="20"/>
      <c r="B37" s="55"/>
      <c r="C37" s="121" t="s">
        <v>295</v>
      </c>
      <c r="D37" s="359"/>
      <c r="E37" s="360"/>
      <c r="F37" s="359"/>
      <c r="G37" s="360"/>
      <c r="H37" s="127"/>
      <c r="I37" s="127"/>
      <c r="J37" s="56"/>
      <c r="K37" s="6"/>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ht="39.75" customHeight="1" thickBot="1">
      <c r="A38" s="20"/>
      <c r="B38" s="55"/>
      <c r="C38" s="121"/>
      <c r="D38" s="359"/>
      <c r="E38" s="360"/>
      <c r="F38" s="359"/>
      <c r="G38" s="360"/>
      <c r="H38" s="127"/>
      <c r="I38" s="127"/>
      <c r="J38" s="56"/>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ht="48" customHeight="1" thickBot="1">
      <c r="A39" s="20"/>
      <c r="B39" s="55"/>
      <c r="C39" s="121"/>
      <c r="D39" s="359"/>
      <c r="E39" s="360"/>
      <c r="F39" s="359"/>
      <c r="G39" s="360"/>
      <c r="H39" s="127"/>
      <c r="I39" s="127"/>
      <c r="J39" s="56"/>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ht="21.75" customHeight="1" thickBot="1">
      <c r="A40" s="20"/>
      <c r="B40" s="55"/>
      <c r="C40" s="52"/>
      <c r="D40" s="52"/>
      <c r="E40" s="52"/>
      <c r="F40" s="52"/>
      <c r="G40" s="52"/>
      <c r="H40" s="130" t="s">
        <v>264</v>
      </c>
      <c r="I40" s="132"/>
      <c r="J40" s="56"/>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ht="15.75" thickBot="1">
      <c r="A41" s="20"/>
      <c r="B41" s="55"/>
      <c r="C41" s="52"/>
      <c r="D41" s="163" t="s">
        <v>292</v>
      </c>
      <c r="E41" s="165"/>
      <c r="F41" s="52"/>
      <c r="G41" s="52"/>
      <c r="H41" s="131"/>
      <c r="I41" s="52"/>
      <c r="J41" s="56"/>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ht="15.75" thickBot="1">
      <c r="A42" s="20"/>
      <c r="B42" s="55"/>
      <c r="C42" s="52"/>
      <c r="D42" s="88" t="s">
        <v>60</v>
      </c>
      <c r="E42" s="388" t="s">
        <v>416</v>
      </c>
      <c r="F42" s="356"/>
      <c r="G42" s="356"/>
      <c r="H42" s="357"/>
      <c r="I42" s="52"/>
      <c r="J42" s="56"/>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ht="15.75" thickBot="1">
      <c r="A43" s="20"/>
      <c r="B43" s="55"/>
      <c r="C43" s="52"/>
      <c r="D43" s="88" t="s">
        <v>62</v>
      </c>
      <c r="E43" s="355" t="s">
        <v>415</v>
      </c>
      <c r="F43" s="356"/>
      <c r="G43" s="356"/>
      <c r="H43" s="357"/>
      <c r="I43" s="52"/>
      <c r="J43" s="56"/>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ht="15.75" thickBot="1">
      <c r="A44" s="20"/>
      <c r="B44" s="55"/>
      <c r="C44" s="52"/>
      <c r="D44" s="88"/>
      <c r="E44" s="52"/>
      <c r="F44" s="52"/>
      <c r="G44" s="52"/>
      <c r="H44" s="52"/>
      <c r="I44" s="52"/>
      <c r="J44" s="56"/>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ht="409.5" customHeight="1" thickBot="1">
      <c r="A45" s="20"/>
      <c r="B45" s="55"/>
      <c r="C45" s="129"/>
      <c r="D45" s="361" t="s">
        <v>271</v>
      </c>
      <c r="E45" s="361"/>
      <c r="F45" s="362" t="s">
        <v>537</v>
      </c>
      <c r="G45" s="363"/>
      <c r="H45" s="363"/>
      <c r="I45" s="364"/>
      <c r="J45" s="56"/>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2" customFormat="1" ht="18.75" customHeight="1">
      <c r="A46" s="19"/>
      <c r="B46" s="55"/>
      <c r="C46" s="59"/>
      <c r="D46" s="59"/>
      <c r="E46" s="59"/>
      <c r="F46" s="59"/>
      <c r="G46" s="59"/>
      <c r="H46" s="125"/>
      <c r="I46" s="125"/>
      <c r="J46" s="56"/>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2" customFormat="1" ht="15.75" customHeight="1" thickBot="1">
      <c r="A47" s="19"/>
      <c r="B47" s="55"/>
      <c r="C47" s="52"/>
      <c r="D47" s="53"/>
      <c r="E47" s="53"/>
      <c r="F47" s="53"/>
      <c r="G47" s="87" t="s">
        <v>223</v>
      </c>
      <c r="H47" s="125"/>
      <c r="I47" s="125"/>
      <c r="J47" s="56"/>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2" customFormat="1" ht="78" customHeight="1">
      <c r="A48" s="19"/>
      <c r="B48" s="55"/>
      <c r="C48" s="52"/>
      <c r="D48" s="53"/>
      <c r="E48" s="53"/>
      <c r="F48" s="24" t="s">
        <v>224</v>
      </c>
      <c r="G48" s="368" t="s">
        <v>303</v>
      </c>
      <c r="H48" s="369"/>
      <c r="I48" s="370"/>
      <c r="J48" s="56"/>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2" customFormat="1" ht="54.75" customHeight="1">
      <c r="A49" s="19"/>
      <c r="B49" s="55"/>
      <c r="C49" s="52"/>
      <c r="D49" s="53"/>
      <c r="E49" s="53"/>
      <c r="F49" s="25" t="s">
        <v>225</v>
      </c>
      <c r="G49" s="352" t="s">
        <v>304</v>
      </c>
      <c r="H49" s="353"/>
      <c r="I49" s="354"/>
      <c r="J49" s="56"/>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2" customFormat="1" ht="58.5" customHeight="1">
      <c r="A50" s="19"/>
      <c r="B50" s="55"/>
      <c r="C50" s="52"/>
      <c r="D50" s="53"/>
      <c r="E50" s="53"/>
      <c r="F50" s="25" t="s">
        <v>226</v>
      </c>
      <c r="G50" s="352" t="s">
        <v>305</v>
      </c>
      <c r="H50" s="353"/>
      <c r="I50" s="354"/>
      <c r="J50" s="56"/>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ht="60" customHeight="1">
      <c r="A51" s="20"/>
      <c r="B51" s="55"/>
      <c r="C51" s="52"/>
      <c r="D51" s="53"/>
      <c r="E51" s="53"/>
      <c r="F51" s="25" t="s">
        <v>227</v>
      </c>
      <c r="G51" s="352" t="s">
        <v>306</v>
      </c>
      <c r="H51" s="353"/>
      <c r="I51" s="354"/>
      <c r="J51" s="56"/>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ht="54" customHeight="1">
      <c r="A52" s="20"/>
      <c r="B52" s="50"/>
      <c r="C52" s="52"/>
      <c r="D52" s="53"/>
      <c r="E52" s="53"/>
      <c r="F52" s="25" t="s">
        <v>228</v>
      </c>
      <c r="G52" s="352" t="s">
        <v>307</v>
      </c>
      <c r="H52" s="353"/>
      <c r="I52" s="354"/>
      <c r="J52" s="51"/>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ht="61.5" customHeight="1" thickBot="1">
      <c r="A53" s="20"/>
      <c r="B53" s="50"/>
      <c r="C53" s="52"/>
      <c r="D53" s="53"/>
      <c r="E53" s="53"/>
      <c r="F53" s="26" t="s">
        <v>229</v>
      </c>
      <c r="G53" s="365" t="s">
        <v>308</v>
      </c>
      <c r="H53" s="366"/>
      <c r="I53" s="367"/>
      <c r="J53" s="51"/>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44" ht="15.75" thickBot="1">
      <c r="A54" s="20"/>
      <c r="B54" s="60"/>
      <c r="C54" s="61"/>
      <c r="D54" s="62"/>
      <c r="E54" s="62"/>
      <c r="F54" s="62"/>
      <c r="G54" s="62"/>
      <c r="H54" s="126"/>
      <c r="I54" s="126"/>
      <c r="J54" s="6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ht="49.5" customHeight="1">
      <c r="A55" s="20"/>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ht="49.5" customHeight="1">
      <c r="A56" s="20"/>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ht="49.5" customHeight="1">
      <c r="A57" s="20"/>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ht="49.5" customHeight="1">
      <c r="A58" s="20"/>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ht="49.5" customHeight="1">
      <c r="A59" s="20"/>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ht="49.5" customHeight="1">
      <c r="A60" s="20"/>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ht="15">
      <c r="A61" s="20"/>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ht="15">
      <c r="A62" s="20"/>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ht="15">
      <c r="A63" s="20"/>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52" ht="15">
      <c r="A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ht="1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ht="1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ht="1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11" ht="15">
      <c r="A68" s="103"/>
      <c r="B68" s="103"/>
      <c r="C68" s="103"/>
      <c r="D68" s="103"/>
      <c r="E68" s="103"/>
      <c r="F68" s="103"/>
      <c r="G68" s="103"/>
      <c r="H68" s="103"/>
      <c r="I68" s="103"/>
      <c r="J68" s="103"/>
      <c r="K68" s="103"/>
    </row>
    <row r="69" spans="1:11" ht="15">
      <c r="A69" s="103"/>
      <c r="B69" s="103"/>
      <c r="C69" s="103"/>
      <c r="D69" s="103"/>
      <c r="E69" s="103"/>
      <c r="F69" s="103"/>
      <c r="G69" s="103"/>
      <c r="H69" s="103"/>
      <c r="I69" s="103"/>
      <c r="J69" s="103"/>
      <c r="K69" s="103"/>
    </row>
    <row r="70" spans="1:11" ht="15">
      <c r="A70" s="103"/>
      <c r="B70" s="103"/>
      <c r="C70" s="103"/>
      <c r="D70" s="103"/>
      <c r="E70" s="103"/>
      <c r="F70" s="103"/>
      <c r="G70" s="103"/>
      <c r="H70" s="103"/>
      <c r="I70" s="103"/>
      <c r="J70" s="103"/>
      <c r="K70" s="103"/>
    </row>
    <row r="71" spans="1:11" ht="15">
      <c r="A71" s="103"/>
      <c r="B71" s="103"/>
      <c r="C71" s="103"/>
      <c r="D71" s="103"/>
      <c r="E71" s="103"/>
      <c r="F71" s="103"/>
      <c r="G71" s="103"/>
      <c r="H71" s="103"/>
      <c r="I71" s="103"/>
      <c r="J71" s="103"/>
      <c r="K71" s="103"/>
    </row>
    <row r="72" spans="1:11" ht="15">
      <c r="A72" s="103"/>
      <c r="B72" s="103"/>
      <c r="C72" s="103"/>
      <c r="D72" s="103"/>
      <c r="E72" s="103"/>
      <c r="F72" s="103"/>
      <c r="G72" s="103"/>
      <c r="H72" s="103"/>
      <c r="I72" s="103"/>
      <c r="J72" s="103"/>
      <c r="K72" s="103"/>
    </row>
    <row r="73" spans="1:11" ht="15">
      <c r="A73" s="103"/>
      <c r="B73" s="103"/>
      <c r="C73" s="103"/>
      <c r="D73" s="103"/>
      <c r="E73" s="103"/>
      <c r="F73" s="103"/>
      <c r="G73" s="103"/>
      <c r="H73" s="103"/>
      <c r="I73" s="103"/>
      <c r="J73" s="103"/>
      <c r="K73" s="103"/>
    </row>
    <row r="74" spans="1:11" ht="15">
      <c r="A74" s="103"/>
      <c r="B74" s="103"/>
      <c r="C74" s="103"/>
      <c r="D74" s="103"/>
      <c r="E74" s="103"/>
      <c r="F74" s="103"/>
      <c r="G74" s="103"/>
      <c r="H74" s="103"/>
      <c r="I74" s="103"/>
      <c r="J74" s="103"/>
      <c r="K74" s="103"/>
    </row>
    <row r="75" spans="1:11" ht="15">
      <c r="A75" s="103"/>
      <c r="B75" s="103"/>
      <c r="C75" s="103"/>
      <c r="D75" s="103"/>
      <c r="E75" s="103"/>
      <c r="F75" s="103"/>
      <c r="G75" s="103"/>
      <c r="H75" s="103"/>
      <c r="I75" s="103"/>
      <c r="J75" s="103"/>
      <c r="K75" s="103"/>
    </row>
    <row r="76" spans="1:11" ht="15">
      <c r="A76" s="103"/>
      <c r="B76" s="103"/>
      <c r="C76" s="103"/>
      <c r="D76" s="103"/>
      <c r="E76" s="103"/>
      <c r="F76" s="103"/>
      <c r="G76" s="103"/>
      <c r="H76" s="103"/>
      <c r="I76" s="103"/>
      <c r="J76" s="103"/>
      <c r="K76" s="103"/>
    </row>
    <row r="77" spans="1:11" ht="15">
      <c r="A77" s="103"/>
      <c r="B77" s="103"/>
      <c r="C77" s="103"/>
      <c r="D77" s="103"/>
      <c r="E77" s="103"/>
      <c r="F77" s="103"/>
      <c r="G77" s="103"/>
      <c r="H77" s="103"/>
      <c r="I77" s="103"/>
      <c r="J77" s="103"/>
      <c r="K77" s="103"/>
    </row>
    <row r="78" spans="1:11" ht="15">
      <c r="A78" s="103"/>
      <c r="B78" s="103"/>
      <c r="C78" s="103"/>
      <c r="D78" s="103"/>
      <c r="E78" s="103"/>
      <c r="F78" s="103"/>
      <c r="G78" s="103"/>
      <c r="H78" s="103"/>
      <c r="I78" s="103"/>
      <c r="J78" s="103"/>
      <c r="K78" s="103"/>
    </row>
    <row r="79" spans="1:11" ht="15">
      <c r="A79" s="103"/>
      <c r="B79" s="103"/>
      <c r="C79" s="103"/>
      <c r="D79" s="103"/>
      <c r="E79" s="103"/>
      <c r="F79" s="103"/>
      <c r="G79" s="103"/>
      <c r="H79" s="103"/>
      <c r="I79" s="103"/>
      <c r="J79" s="103"/>
      <c r="K79" s="103"/>
    </row>
    <row r="80" spans="1:11" ht="15">
      <c r="A80" s="103"/>
      <c r="B80" s="103"/>
      <c r="C80" s="103"/>
      <c r="D80" s="103"/>
      <c r="E80" s="103"/>
      <c r="F80" s="103"/>
      <c r="G80" s="103"/>
      <c r="H80" s="103"/>
      <c r="I80" s="103"/>
      <c r="J80" s="103"/>
      <c r="K80" s="103"/>
    </row>
    <row r="81" spans="1:11" ht="15">
      <c r="A81" s="103"/>
      <c r="B81" s="103"/>
      <c r="C81" s="103"/>
      <c r="D81" s="103"/>
      <c r="E81" s="103"/>
      <c r="F81" s="103"/>
      <c r="G81" s="103"/>
      <c r="H81" s="103"/>
      <c r="I81" s="103"/>
      <c r="J81" s="103"/>
      <c r="K81" s="103"/>
    </row>
    <row r="82" spans="1:11" ht="15">
      <c r="A82" s="103"/>
      <c r="B82" s="103"/>
      <c r="C82" s="103"/>
      <c r="D82" s="103"/>
      <c r="E82" s="103"/>
      <c r="F82" s="103"/>
      <c r="G82" s="103"/>
      <c r="H82" s="103"/>
      <c r="I82" s="103"/>
      <c r="J82" s="103"/>
      <c r="K82" s="103"/>
    </row>
    <row r="83" spans="1:11" ht="15">
      <c r="A83" s="103"/>
      <c r="B83" s="103"/>
      <c r="C83" s="103"/>
      <c r="D83" s="103"/>
      <c r="E83" s="103"/>
      <c r="F83" s="103"/>
      <c r="G83" s="103"/>
      <c r="H83" s="103"/>
      <c r="I83" s="103"/>
      <c r="J83" s="103"/>
      <c r="K83" s="103"/>
    </row>
    <row r="84" spans="1:11" ht="15">
      <c r="A84" s="103"/>
      <c r="B84" s="103"/>
      <c r="C84" s="103"/>
      <c r="D84" s="103"/>
      <c r="E84" s="103"/>
      <c r="F84" s="103"/>
      <c r="G84" s="103"/>
      <c r="H84" s="103"/>
      <c r="I84" s="103"/>
      <c r="J84" s="103"/>
      <c r="K84" s="103"/>
    </row>
    <row r="85" spans="1:11" ht="15">
      <c r="A85" s="103"/>
      <c r="B85" s="103"/>
      <c r="C85" s="103"/>
      <c r="D85" s="103"/>
      <c r="E85" s="103"/>
      <c r="F85" s="103"/>
      <c r="G85" s="103"/>
      <c r="H85" s="103"/>
      <c r="I85" s="103"/>
      <c r="J85" s="103"/>
      <c r="K85" s="103"/>
    </row>
    <row r="86" spans="1:11" ht="15">
      <c r="A86" s="103"/>
      <c r="B86" s="103"/>
      <c r="C86" s="103"/>
      <c r="D86" s="103"/>
      <c r="E86" s="103"/>
      <c r="F86" s="103"/>
      <c r="G86" s="103"/>
      <c r="H86" s="103"/>
      <c r="I86" s="103"/>
      <c r="J86" s="103"/>
      <c r="K86" s="103"/>
    </row>
    <row r="87" spans="1:11" ht="15">
      <c r="A87" s="103"/>
      <c r="B87" s="103"/>
      <c r="C87" s="103"/>
      <c r="D87" s="103"/>
      <c r="E87" s="103"/>
      <c r="F87" s="103"/>
      <c r="G87" s="103"/>
      <c r="H87" s="103"/>
      <c r="I87" s="103"/>
      <c r="J87" s="103"/>
      <c r="K87" s="103"/>
    </row>
    <row r="88" spans="1:11" ht="15">
      <c r="A88" s="103"/>
      <c r="B88" s="103"/>
      <c r="C88" s="103"/>
      <c r="D88" s="103"/>
      <c r="E88" s="103"/>
      <c r="F88" s="103"/>
      <c r="G88" s="103"/>
      <c r="H88" s="103"/>
      <c r="I88" s="103"/>
      <c r="J88" s="103"/>
      <c r="K88" s="103"/>
    </row>
    <row r="89" spans="1:11" ht="15">
      <c r="A89" s="103"/>
      <c r="B89" s="103"/>
      <c r="C89" s="103"/>
      <c r="D89" s="103"/>
      <c r="E89" s="103"/>
      <c r="F89" s="103"/>
      <c r="G89" s="103"/>
      <c r="H89" s="103"/>
      <c r="I89" s="103"/>
      <c r="J89" s="103"/>
      <c r="K89" s="103"/>
    </row>
    <row r="90" spans="1:11" ht="15">
      <c r="A90" s="103"/>
      <c r="B90" s="103"/>
      <c r="C90" s="103"/>
      <c r="D90" s="103"/>
      <c r="E90" s="103"/>
      <c r="F90" s="103"/>
      <c r="G90" s="103"/>
      <c r="H90" s="103"/>
      <c r="I90" s="103"/>
      <c r="J90" s="103"/>
      <c r="K90" s="103"/>
    </row>
    <row r="91" spans="1:11" ht="15">
      <c r="A91" s="103"/>
      <c r="B91" s="103"/>
      <c r="C91" s="103"/>
      <c r="D91" s="103"/>
      <c r="E91" s="103"/>
      <c r="F91" s="103"/>
      <c r="G91" s="103"/>
      <c r="H91" s="103"/>
      <c r="I91" s="103"/>
      <c r="J91" s="103"/>
      <c r="K91" s="103"/>
    </row>
    <row r="92" spans="1:11" ht="15">
      <c r="A92" s="103"/>
      <c r="B92" s="103"/>
      <c r="C92" s="103"/>
      <c r="D92" s="103"/>
      <c r="E92" s="103"/>
      <c r="F92" s="103"/>
      <c r="G92" s="103"/>
      <c r="H92" s="103"/>
      <c r="I92" s="103"/>
      <c r="J92" s="103"/>
      <c r="K92" s="103"/>
    </row>
    <row r="93" spans="1:11" ht="15">
      <c r="A93" s="103"/>
      <c r="B93" s="103"/>
      <c r="C93" s="103"/>
      <c r="D93" s="103"/>
      <c r="E93" s="103"/>
      <c r="F93" s="103"/>
      <c r="G93" s="103"/>
      <c r="H93" s="103"/>
      <c r="I93" s="103"/>
      <c r="J93" s="103"/>
      <c r="K93" s="103"/>
    </row>
    <row r="94" spans="1:11" ht="15">
      <c r="A94" s="103"/>
      <c r="B94" s="103"/>
      <c r="C94" s="103"/>
      <c r="D94" s="103"/>
      <c r="E94" s="103"/>
      <c r="F94" s="103"/>
      <c r="G94" s="103"/>
      <c r="H94" s="103"/>
      <c r="I94" s="103"/>
      <c r="J94" s="103"/>
      <c r="K94" s="103"/>
    </row>
    <row r="95" spans="1:11" ht="15">
      <c r="A95" s="103"/>
      <c r="B95" s="103"/>
      <c r="C95" s="103"/>
      <c r="D95" s="103"/>
      <c r="E95" s="103"/>
      <c r="F95" s="103"/>
      <c r="G95" s="103"/>
      <c r="H95" s="103"/>
      <c r="I95" s="103"/>
      <c r="J95" s="103"/>
      <c r="K95" s="103"/>
    </row>
    <row r="96" spans="1:11" ht="15">
      <c r="A96" s="103"/>
      <c r="B96" s="103"/>
      <c r="C96" s="103"/>
      <c r="D96" s="103"/>
      <c r="E96" s="103"/>
      <c r="F96" s="103"/>
      <c r="G96" s="103"/>
      <c r="H96" s="103"/>
      <c r="I96" s="103"/>
      <c r="J96" s="103"/>
      <c r="K96" s="103"/>
    </row>
    <row r="97" spans="1:11" ht="15">
      <c r="A97" s="103"/>
      <c r="B97" s="103"/>
      <c r="C97" s="103"/>
      <c r="D97" s="103"/>
      <c r="E97" s="103"/>
      <c r="F97" s="103"/>
      <c r="G97" s="103"/>
      <c r="H97" s="103"/>
      <c r="I97" s="103"/>
      <c r="J97" s="103"/>
      <c r="K97" s="103"/>
    </row>
    <row r="98" spans="1:11" ht="15">
      <c r="A98" s="103"/>
      <c r="B98" s="103"/>
      <c r="C98" s="103"/>
      <c r="D98" s="103"/>
      <c r="E98" s="103"/>
      <c r="F98" s="103"/>
      <c r="G98" s="103"/>
      <c r="H98" s="103"/>
      <c r="I98" s="103"/>
      <c r="J98" s="103"/>
      <c r="K98" s="103"/>
    </row>
    <row r="99" spans="1:11" ht="15">
      <c r="A99" s="103"/>
      <c r="B99" s="103"/>
      <c r="C99" s="103"/>
      <c r="D99" s="103"/>
      <c r="E99" s="103"/>
      <c r="F99" s="103"/>
      <c r="G99" s="103"/>
      <c r="H99" s="103"/>
      <c r="I99" s="103"/>
      <c r="J99" s="103"/>
      <c r="K99" s="103"/>
    </row>
    <row r="100" spans="1:11" ht="15">
      <c r="A100" s="103"/>
      <c r="B100" s="103"/>
      <c r="C100" s="103"/>
      <c r="D100" s="103"/>
      <c r="E100" s="103"/>
      <c r="F100" s="103"/>
      <c r="G100" s="103"/>
      <c r="H100" s="103"/>
      <c r="I100" s="103"/>
      <c r="J100" s="103"/>
      <c r="K100" s="103"/>
    </row>
    <row r="101" spans="1:11" ht="15">
      <c r="A101" s="103"/>
      <c r="B101" s="103"/>
      <c r="C101" s="103"/>
      <c r="D101" s="103"/>
      <c r="E101" s="103"/>
      <c r="F101" s="103"/>
      <c r="G101" s="103"/>
      <c r="H101" s="103"/>
      <c r="I101" s="103"/>
      <c r="J101" s="103"/>
      <c r="K101" s="103"/>
    </row>
    <row r="102" spans="1:11" ht="15">
      <c r="A102" s="103"/>
      <c r="B102" s="103"/>
      <c r="C102" s="103"/>
      <c r="D102" s="103"/>
      <c r="E102" s="103"/>
      <c r="F102" s="103"/>
      <c r="G102" s="103"/>
      <c r="H102" s="103"/>
      <c r="I102" s="103"/>
      <c r="J102" s="103"/>
      <c r="K102" s="103"/>
    </row>
    <row r="103" spans="1:11" ht="15">
      <c r="A103" s="103"/>
      <c r="B103" s="103"/>
      <c r="H103" s="103"/>
      <c r="I103" s="103"/>
      <c r="J103" s="103"/>
      <c r="K103" s="103"/>
    </row>
    <row r="104" spans="1:11" ht="15">
      <c r="A104" s="103"/>
      <c r="B104" s="103"/>
      <c r="H104" s="103"/>
      <c r="I104" s="103"/>
      <c r="J104" s="103"/>
      <c r="K104" s="103"/>
    </row>
    <row r="105" spans="1:11" ht="15">
      <c r="A105" s="103"/>
      <c r="B105" s="103"/>
      <c r="H105" s="103"/>
      <c r="I105" s="103"/>
      <c r="J105" s="103"/>
      <c r="K105" s="103"/>
    </row>
    <row r="106" spans="1:11" ht="15">
      <c r="A106" s="103"/>
      <c r="B106" s="103"/>
      <c r="H106" s="103"/>
      <c r="I106" s="103"/>
      <c r="J106" s="103"/>
      <c r="K106" s="103"/>
    </row>
    <row r="107" spans="1:11" ht="15">
      <c r="A107" s="103"/>
      <c r="B107" s="103"/>
      <c r="H107" s="103"/>
      <c r="I107" s="103"/>
      <c r="J107" s="103"/>
      <c r="K107" s="103"/>
    </row>
    <row r="108" spans="1:11" ht="15">
      <c r="A108" s="103"/>
      <c r="B108" s="103"/>
      <c r="H108" s="103"/>
      <c r="I108" s="103"/>
      <c r="J108" s="103"/>
      <c r="K108" s="103"/>
    </row>
    <row r="109" spans="1:11" ht="15">
      <c r="A109" s="103"/>
      <c r="B109" s="103"/>
      <c r="H109" s="103"/>
      <c r="I109" s="103"/>
      <c r="J109" s="103"/>
      <c r="K109" s="103"/>
    </row>
    <row r="110" spans="1:11" ht="15">
      <c r="A110" s="103"/>
      <c r="B110" s="103"/>
      <c r="H110" s="103"/>
      <c r="I110" s="103"/>
      <c r="J110" s="103"/>
      <c r="K110" s="103"/>
    </row>
    <row r="111" spans="1:11" ht="15">
      <c r="A111" s="103"/>
      <c r="B111" s="103"/>
      <c r="H111" s="103"/>
      <c r="I111" s="103"/>
      <c r="J111" s="103"/>
      <c r="K111" s="103"/>
    </row>
    <row r="112" spans="2:10" ht="15">
      <c r="B112" s="103"/>
      <c r="J112" s="103"/>
    </row>
  </sheetData>
  <sheetProtection/>
  <mergeCells count="51">
    <mergeCell ref="C3:I3"/>
    <mergeCell ref="C4:I4"/>
    <mergeCell ref="E42:H42"/>
    <mergeCell ref="E33:H33"/>
    <mergeCell ref="E34:H34"/>
    <mergeCell ref="D36:E36"/>
    <mergeCell ref="D39:E39"/>
    <mergeCell ref="F39:G39"/>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9:E29"/>
    <mergeCell ref="D28:E28"/>
    <mergeCell ref="F28:G28"/>
    <mergeCell ref="F29:G29"/>
    <mergeCell ref="F30:G30"/>
    <mergeCell ref="D25:E25"/>
    <mergeCell ref="F25:G25"/>
    <mergeCell ref="D26:E26"/>
    <mergeCell ref="F26:G26"/>
    <mergeCell ref="D27:E27"/>
    <mergeCell ref="F27:G27"/>
    <mergeCell ref="G53:I53"/>
    <mergeCell ref="F38:G38"/>
    <mergeCell ref="D23:E23"/>
    <mergeCell ref="F23:G23"/>
    <mergeCell ref="G48:I48"/>
    <mergeCell ref="G49:I49"/>
    <mergeCell ref="G50:I50"/>
    <mergeCell ref="G51:I51"/>
    <mergeCell ref="D30:E30"/>
    <mergeCell ref="F24:G24"/>
    <mergeCell ref="G52:I52"/>
    <mergeCell ref="E43:H43"/>
    <mergeCell ref="F36:G36"/>
    <mergeCell ref="D37:E37"/>
    <mergeCell ref="F37:G37"/>
    <mergeCell ref="D38:E38"/>
    <mergeCell ref="D45:E45"/>
    <mergeCell ref="F45:I45"/>
  </mergeCells>
  <hyperlinks>
    <hyperlink ref="E34" r:id="rId1" display="assize@cse.sn"/>
    <hyperlink ref="E43" r:id="rId2" display="assize@cse.sn"/>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K32"/>
  <sheetViews>
    <sheetView zoomScalePageLayoutView="0" workbookViewId="0" topLeftCell="A1">
      <selection activeCell="G17" sqref="G17:G1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24.7109375" style="0" customWidth="1"/>
    <col min="7" max="7" width="30.7109375" style="0" customWidth="1"/>
    <col min="8" max="8" width="16.8515625" style="0" customWidth="1"/>
    <col min="9" max="10" width="1.7109375" style="0" customWidth="1"/>
    <col min="18" max="18" width="8.57421875" style="0" customWidth="1"/>
  </cols>
  <sheetData>
    <row r="1" ht="15.75" thickBot="1"/>
    <row r="2" spans="2:9" ht="15.75" thickBot="1">
      <c r="B2" s="46"/>
      <c r="C2" s="47"/>
      <c r="D2" s="48"/>
      <c r="E2" s="48"/>
      <c r="F2" s="48"/>
      <c r="G2" s="48"/>
      <c r="H2" s="48"/>
      <c r="I2" s="49"/>
    </row>
    <row r="3" spans="2:9" ht="21" thickBot="1">
      <c r="B3" s="94"/>
      <c r="C3" s="293" t="s">
        <v>255</v>
      </c>
      <c r="D3" s="393"/>
      <c r="E3" s="393"/>
      <c r="F3" s="393"/>
      <c r="G3" s="393"/>
      <c r="H3" s="394"/>
      <c r="I3" s="96"/>
    </row>
    <row r="4" spans="2:9" ht="15">
      <c r="B4" s="50"/>
      <c r="C4" s="395" t="s">
        <v>256</v>
      </c>
      <c r="D4" s="395"/>
      <c r="E4" s="395"/>
      <c r="F4" s="395"/>
      <c r="G4" s="395"/>
      <c r="H4" s="395"/>
      <c r="I4" s="51"/>
    </row>
    <row r="5" spans="2:9" ht="15">
      <c r="B5" s="50"/>
      <c r="C5" s="396"/>
      <c r="D5" s="396"/>
      <c r="E5" s="396"/>
      <c r="F5" s="396"/>
      <c r="G5" s="396"/>
      <c r="H5" s="396"/>
      <c r="I5" s="51"/>
    </row>
    <row r="6" spans="2:9" ht="30.75" customHeight="1" thickBot="1">
      <c r="B6" s="50"/>
      <c r="C6" s="401" t="s">
        <v>257</v>
      </c>
      <c r="D6" s="401"/>
      <c r="E6" s="53"/>
      <c r="F6" s="53"/>
      <c r="G6" s="53"/>
      <c r="H6" s="53"/>
      <c r="I6" s="51"/>
    </row>
    <row r="7" spans="2:9" ht="30" customHeight="1" thickBot="1">
      <c r="B7" s="50"/>
      <c r="C7" s="166" t="s">
        <v>254</v>
      </c>
      <c r="D7" s="397" t="s">
        <v>253</v>
      </c>
      <c r="E7" s="398"/>
      <c r="F7" s="111" t="s">
        <v>251</v>
      </c>
      <c r="G7" s="112" t="s">
        <v>287</v>
      </c>
      <c r="H7" s="111" t="s">
        <v>296</v>
      </c>
      <c r="I7" s="51"/>
    </row>
    <row r="8" spans="2:9" ht="105">
      <c r="B8" s="55"/>
      <c r="C8" s="116"/>
      <c r="D8" s="399" t="s">
        <v>417</v>
      </c>
      <c r="E8" s="400"/>
      <c r="F8" s="209" t="s">
        <v>418</v>
      </c>
      <c r="G8" s="210" t="s">
        <v>369</v>
      </c>
      <c r="H8" s="209" t="s">
        <v>419</v>
      </c>
      <c r="I8" s="56"/>
    </row>
    <row r="9" spans="2:9" ht="120">
      <c r="B9" s="55"/>
      <c r="C9" s="117"/>
      <c r="D9" s="391" t="s">
        <v>420</v>
      </c>
      <c r="E9" s="392"/>
      <c r="F9" s="211" t="s">
        <v>421</v>
      </c>
      <c r="G9" s="219" t="s">
        <v>532</v>
      </c>
      <c r="H9" s="235" t="s">
        <v>495</v>
      </c>
      <c r="I9" s="56"/>
    </row>
    <row r="10" spans="2:9" ht="75">
      <c r="B10" s="55"/>
      <c r="C10" s="117"/>
      <c r="D10" s="391" t="s">
        <v>422</v>
      </c>
      <c r="E10" s="392"/>
      <c r="F10" s="211" t="s">
        <v>423</v>
      </c>
      <c r="G10" s="196" t="s">
        <v>424</v>
      </c>
      <c r="H10" s="211" t="s">
        <v>425</v>
      </c>
      <c r="I10" s="56"/>
    </row>
    <row r="11" spans="2:9" ht="120">
      <c r="B11" s="55"/>
      <c r="C11" s="117"/>
      <c r="D11" s="391" t="s">
        <v>426</v>
      </c>
      <c r="E11" s="392"/>
      <c r="F11" s="211" t="s">
        <v>427</v>
      </c>
      <c r="G11" s="211" t="s">
        <v>369</v>
      </c>
      <c r="H11" s="211" t="s">
        <v>428</v>
      </c>
      <c r="I11" s="56"/>
    </row>
    <row r="12" spans="2:9" ht="110.25" customHeight="1">
      <c r="B12" s="55"/>
      <c r="C12" s="117"/>
      <c r="D12" s="391" t="s">
        <v>429</v>
      </c>
      <c r="E12" s="392"/>
      <c r="F12" s="211" t="s">
        <v>430</v>
      </c>
      <c r="G12" s="196" t="s">
        <v>509</v>
      </c>
      <c r="H12" s="211" t="s">
        <v>431</v>
      </c>
      <c r="I12" s="56"/>
    </row>
    <row r="13" spans="2:9" ht="75">
      <c r="B13" s="55"/>
      <c r="C13" s="117"/>
      <c r="D13" s="391" t="s">
        <v>432</v>
      </c>
      <c r="E13" s="392"/>
      <c r="F13" s="211" t="s">
        <v>433</v>
      </c>
      <c r="G13" s="196" t="s">
        <v>434</v>
      </c>
      <c r="H13" s="211" t="s">
        <v>435</v>
      </c>
      <c r="I13" s="56"/>
    </row>
    <row r="14" spans="2:9" ht="105">
      <c r="B14" s="55"/>
      <c r="C14" s="117"/>
      <c r="D14" s="391" t="s">
        <v>436</v>
      </c>
      <c r="E14" s="392"/>
      <c r="F14" s="211" t="s">
        <v>437</v>
      </c>
      <c r="G14" s="220" t="s">
        <v>492</v>
      </c>
      <c r="H14" s="211" t="s">
        <v>438</v>
      </c>
      <c r="I14" s="56"/>
    </row>
    <row r="15" spans="2:11" ht="114" customHeight="1">
      <c r="B15" s="55"/>
      <c r="C15" s="117"/>
      <c r="D15" s="391" t="s">
        <v>439</v>
      </c>
      <c r="E15" s="392"/>
      <c r="F15" s="404" t="s">
        <v>440</v>
      </c>
      <c r="G15" s="406" t="s">
        <v>531</v>
      </c>
      <c r="H15" s="404" t="s">
        <v>441</v>
      </c>
      <c r="I15" s="56"/>
      <c r="K15" s="197"/>
    </row>
    <row r="16" spans="2:11" ht="190.5" customHeight="1">
      <c r="B16" s="55"/>
      <c r="C16" s="117"/>
      <c r="D16" s="391" t="s">
        <v>442</v>
      </c>
      <c r="E16" s="392"/>
      <c r="F16" s="405"/>
      <c r="G16" s="407"/>
      <c r="H16" s="405"/>
      <c r="I16" s="56"/>
      <c r="K16" s="240"/>
    </row>
    <row r="17" spans="2:9" ht="120">
      <c r="B17" s="55"/>
      <c r="C17" s="117"/>
      <c r="D17" s="391" t="s">
        <v>443</v>
      </c>
      <c r="E17" s="392"/>
      <c r="F17" s="211" t="s">
        <v>444</v>
      </c>
      <c r="G17" s="406" t="s">
        <v>533</v>
      </c>
      <c r="H17" s="211" t="s">
        <v>445</v>
      </c>
      <c r="I17" s="56"/>
    </row>
    <row r="18" spans="2:9" ht="57.75" customHeight="1">
      <c r="B18" s="55"/>
      <c r="C18" s="117"/>
      <c r="D18" s="391" t="s">
        <v>446</v>
      </c>
      <c r="E18" s="392"/>
      <c r="F18" s="211" t="s">
        <v>447</v>
      </c>
      <c r="G18" s="407" t="s">
        <v>496</v>
      </c>
      <c r="H18" s="211" t="s">
        <v>448</v>
      </c>
      <c r="I18" s="56"/>
    </row>
    <row r="19" spans="2:9" ht="150">
      <c r="B19" s="55"/>
      <c r="C19" s="117"/>
      <c r="D19" s="391" t="s">
        <v>449</v>
      </c>
      <c r="E19" s="392"/>
      <c r="F19" s="211" t="s">
        <v>450</v>
      </c>
      <c r="G19" s="196" t="s">
        <v>493</v>
      </c>
      <c r="H19" s="211" t="s">
        <v>451</v>
      </c>
      <c r="I19" s="56"/>
    </row>
    <row r="20" spans="2:9" ht="105">
      <c r="B20" s="55"/>
      <c r="C20" s="117"/>
      <c r="D20" s="391" t="s">
        <v>452</v>
      </c>
      <c r="E20" s="392"/>
      <c r="F20" s="211" t="s">
        <v>453</v>
      </c>
      <c r="G20" s="196" t="s">
        <v>510</v>
      </c>
      <c r="H20" s="211" t="s">
        <v>454</v>
      </c>
      <c r="I20" s="56"/>
    </row>
    <row r="21" spans="2:9" ht="120">
      <c r="B21" s="55"/>
      <c r="C21" s="117"/>
      <c r="D21" s="391" t="s">
        <v>455</v>
      </c>
      <c r="E21" s="392"/>
      <c r="F21" s="211" t="s">
        <v>456</v>
      </c>
      <c r="G21" s="220" t="s">
        <v>497</v>
      </c>
      <c r="H21" s="211" t="s">
        <v>457</v>
      </c>
      <c r="I21" s="56"/>
    </row>
    <row r="22" spans="2:9" ht="135">
      <c r="B22" s="55"/>
      <c r="C22" s="117"/>
      <c r="D22" s="391" t="s">
        <v>458</v>
      </c>
      <c r="E22" s="392"/>
      <c r="F22" s="211" t="s">
        <v>456</v>
      </c>
      <c r="G22" s="221" t="s">
        <v>498</v>
      </c>
      <c r="H22" s="211" t="s">
        <v>459</v>
      </c>
      <c r="I22" s="56"/>
    </row>
    <row r="23" spans="2:9" ht="15">
      <c r="B23" s="55"/>
      <c r="C23" s="117"/>
      <c r="D23" s="391"/>
      <c r="E23" s="392"/>
      <c r="F23" s="109"/>
      <c r="G23" s="109"/>
      <c r="H23" s="109"/>
      <c r="I23" s="56"/>
    </row>
    <row r="24" spans="2:9" ht="15">
      <c r="B24" s="55"/>
      <c r="C24" s="117"/>
      <c r="D24" s="391"/>
      <c r="E24" s="392"/>
      <c r="F24" s="109"/>
      <c r="G24" s="109"/>
      <c r="H24" s="109"/>
      <c r="I24" s="56"/>
    </row>
    <row r="25" spans="2:9" ht="15">
      <c r="B25" s="55"/>
      <c r="C25" s="117"/>
      <c r="D25" s="391"/>
      <c r="E25" s="392"/>
      <c r="F25" s="109"/>
      <c r="G25" s="109"/>
      <c r="H25" s="109"/>
      <c r="I25" s="56"/>
    </row>
    <row r="26" spans="2:9" ht="15">
      <c r="B26" s="55"/>
      <c r="C26" s="117"/>
      <c r="D26" s="391"/>
      <c r="E26" s="392"/>
      <c r="F26" s="109"/>
      <c r="G26" s="109"/>
      <c r="H26" s="109"/>
      <c r="I26" s="56"/>
    </row>
    <row r="27" spans="2:9" ht="15">
      <c r="B27" s="55"/>
      <c r="C27" s="117"/>
      <c r="D27" s="391"/>
      <c r="E27" s="392"/>
      <c r="F27" s="109"/>
      <c r="G27" s="109"/>
      <c r="H27" s="109"/>
      <c r="I27" s="56"/>
    </row>
    <row r="28" spans="2:9" ht="15">
      <c r="B28" s="55"/>
      <c r="C28" s="117"/>
      <c r="D28" s="391"/>
      <c r="E28" s="392"/>
      <c r="F28" s="109"/>
      <c r="G28" s="109"/>
      <c r="H28" s="109"/>
      <c r="I28" s="56"/>
    </row>
    <row r="29" spans="2:9" ht="15">
      <c r="B29" s="55"/>
      <c r="C29" s="117"/>
      <c r="D29" s="391"/>
      <c r="E29" s="392"/>
      <c r="F29" s="109"/>
      <c r="G29" s="109"/>
      <c r="H29" s="109"/>
      <c r="I29" s="56"/>
    </row>
    <row r="30" spans="2:9" ht="15">
      <c r="B30" s="55"/>
      <c r="C30" s="117"/>
      <c r="D30" s="391"/>
      <c r="E30" s="392"/>
      <c r="F30" s="109"/>
      <c r="G30" s="109"/>
      <c r="H30" s="109"/>
      <c r="I30" s="56"/>
    </row>
    <row r="31" spans="2:9" ht="15.75" thickBot="1">
      <c r="B31" s="55"/>
      <c r="C31" s="118"/>
      <c r="D31" s="402"/>
      <c r="E31" s="403"/>
      <c r="F31" s="110"/>
      <c r="G31" s="110"/>
      <c r="H31" s="110"/>
      <c r="I31" s="56"/>
    </row>
    <row r="32" spans="2:9" ht="15.75" thickBot="1">
      <c r="B32" s="113"/>
      <c r="C32" s="114"/>
      <c r="D32" s="114"/>
      <c r="E32" s="114"/>
      <c r="F32" s="114"/>
      <c r="G32" s="114"/>
      <c r="H32" s="114"/>
      <c r="I32" s="115"/>
    </row>
  </sheetData>
  <sheetProtection/>
  <mergeCells count="33">
    <mergeCell ref="F15:F16"/>
    <mergeCell ref="G15:G16"/>
    <mergeCell ref="H15:H16"/>
    <mergeCell ref="D22:E22"/>
    <mergeCell ref="D20:E20"/>
    <mergeCell ref="G17:G18"/>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29"/>
  <sheetViews>
    <sheetView zoomScalePageLayoutView="0" workbookViewId="0" topLeftCell="A10">
      <selection activeCell="D16" sqref="D16"/>
    </sheetView>
  </sheetViews>
  <sheetFormatPr defaultColWidth="9.140625" defaultRowHeight="15"/>
  <cols>
    <col min="1" max="1" width="1.28515625" style="0" customWidth="1"/>
    <col min="2" max="2" width="2.00390625" style="0" customWidth="1"/>
    <col min="3" max="3" width="47.8515625" style="0" customWidth="1"/>
    <col min="4" max="4" width="62.140625" style="6" customWidth="1"/>
    <col min="5" max="5" width="2.421875" style="0" customWidth="1"/>
    <col min="6" max="6" width="1.421875" style="0" customWidth="1"/>
    <col min="7" max="7" width="64.57421875" style="0" customWidth="1"/>
  </cols>
  <sheetData>
    <row r="1" ht="15.75" thickBot="1"/>
    <row r="2" spans="2:5" ht="15.75" thickBot="1">
      <c r="B2" s="133"/>
      <c r="C2" s="74"/>
      <c r="D2" s="283"/>
      <c r="E2" s="75"/>
    </row>
    <row r="3" spans="2:5" ht="19.5" thickBot="1">
      <c r="B3" s="134"/>
      <c r="C3" s="409" t="s">
        <v>272</v>
      </c>
      <c r="D3" s="410"/>
      <c r="E3" s="135"/>
    </row>
    <row r="4" spans="2:5" ht="15">
      <c r="B4" s="134"/>
      <c r="C4" s="136"/>
      <c r="D4" s="284"/>
      <c r="E4" s="135"/>
    </row>
    <row r="5" spans="2:5" ht="15.75" thickBot="1">
      <c r="B5" s="134"/>
      <c r="C5" s="137" t="s">
        <v>311</v>
      </c>
      <c r="D5" s="284"/>
      <c r="E5" s="135"/>
    </row>
    <row r="6" spans="2:5" ht="15.75" thickBot="1">
      <c r="B6" s="134"/>
      <c r="C6" s="145" t="s">
        <v>273</v>
      </c>
      <c r="D6" s="146" t="s">
        <v>274</v>
      </c>
      <c r="E6" s="135"/>
    </row>
    <row r="7" spans="2:5" ht="75.75" thickBot="1">
      <c r="B7" s="134"/>
      <c r="C7" s="138" t="s">
        <v>315</v>
      </c>
      <c r="D7" s="139" t="s">
        <v>460</v>
      </c>
      <c r="E7" s="135"/>
    </row>
    <row r="8" spans="2:7" ht="150.75" thickBot="1">
      <c r="B8" s="134"/>
      <c r="C8" s="140" t="s">
        <v>316</v>
      </c>
      <c r="D8" s="277" t="s">
        <v>539</v>
      </c>
      <c r="E8" s="135"/>
      <c r="G8" s="239"/>
    </row>
    <row r="9" spans="2:5" ht="75.75" thickBot="1">
      <c r="B9" s="134"/>
      <c r="C9" s="141" t="s">
        <v>275</v>
      </c>
      <c r="D9" s="281" t="s">
        <v>538</v>
      </c>
      <c r="E9" s="135"/>
    </row>
    <row r="10" spans="2:5" ht="105.75" thickBot="1">
      <c r="B10" s="134"/>
      <c r="C10" s="138" t="s">
        <v>288</v>
      </c>
      <c r="D10" s="282" t="s">
        <v>540</v>
      </c>
      <c r="E10" s="135"/>
    </row>
    <row r="11" spans="2:5" ht="15">
      <c r="B11" s="134"/>
      <c r="C11" s="136"/>
      <c r="D11" s="284"/>
      <c r="E11" s="135"/>
    </row>
    <row r="12" spans="2:5" ht="15.75" thickBot="1">
      <c r="B12" s="134"/>
      <c r="C12" s="411" t="s">
        <v>312</v>
      </c>
      <c r="D12" s="411"/>
      <c r="E12" s="135"/>
    </row>
    <row r="13" spans="2:5" ht="15.75" thickBot="1">
      <c r="B13" s="134"/>
      <c r="C13" s="147" t="s">
        <v>276</v>
      </c>
      <c r="D13" s="147" t="s">
        <v>274</v>
      </c>
      <c r="E13" s="135"/>
    </row>
    <row r="14" spans="2:5" ht="15.75" thickBot="1">
      <c r="B14" s="134"/>
      <c r="C14" s="408" t="s">
        <v>313</v>
      </c>
      <c r="D14" s="408"/>
      <c r="E14" s="135"/>
    </row>
    <row r="15" spans="2:5" ht="165.75" thickBot="1">
      <c r="B15" s="134"/>
      <c r="C15" s="141" t="s">
        <v>317</v>
      </c>
      <c r="D15" s="282" t="s">
        <v>545</v>
      </c>
      <c r="E15" s="135"/>
    </row>
    <row r="16" spans="2:5" ht="180.75" thickBot="1">
      <c r="B16" s="134"/>
      <c r="C16" s="141" t="s">
        <v>318</v>
      </c>
      <c r="D16" s="282" t="s">
        <v>541</v>
      </c>
      <c r="E16" s="135"/>
    </row>
    <row r="17" spans="2:5" ht="15.75" thickBot="1">
      <c r="B17" s="134"/>
      <c r="C17" s="408" t="s">
        <v>314</v>
      </c>
      <c r="D17" s="408"/>
      <c r="E17" s="135"/>
    </row>
    <row r="18" spans="2:5" ht="75.75" thickBot="1">
      <c r="B18" s="134"/>
      <c r="C18" s="141" t="s">
        <v>319</v>
      </c>
      <c r="D18" s="142"/>
      <c r="E18" s="135"/>
    </row>
    <row r="19" spans="2:5" ht="60.75" thickBot="1">
      <c r="B19" s="134"/>
      <c r="C19" s="141" t="s">
        <v>310</v>
      </c>
      <c r="D19" s="142"/>
      <c r="E19" s="135"/>
    </row>
    <row r="20" spans="2:5" ht="15.75" thickBot="1">
      <c r="B20" s="134"/>
      <c r="C20" s="408" t="s">
        <v>277</v>
      </c>
      <c r="D20" s="408"/>
      <c r="E20" s="135"/>
    </row>
    <row r="21" spans="2:5" ht="60.75" thickBot="1">
      <c r="B21" s="134"/>
      <c r="C21" s="143" t="s">
        <v>278</v>
      </c>
      <c r="D21" s="143" t="s">
        <v>542</v>
      </c>
      <c r="E21" s="135"/>
    </row>
    <row r="22" spans="2:5" ht="60.75" thickBot="1">
      <c r="B22" s="134"/>
      <c r="C22" s="143" t="s">
        <v>279</v>
      </c>
      <c r="D22" s="143" t="s">
        <v>543</v>
      </c>
      <c r="E22" s="135"/>
    </row>
    <row r="23" spans="2:5" ht="30.75" thickBot="1">
      <c r="B23" s="134"/>
      <c r="C23" s="143" t="s">
        <v>280</v>
      </c>
      <c r="D23" s="143" t="s">
        <v>544</v>
      </c>
      <c r="E23" s="135"/>
    </row>
    <row r="24" spans="2:5" ht="15.75" thickBot="1">
      <c r="B24" s="134"/>
      <c r="C24" s="408" t="s">
        <v>281</v>
      </c>
      <c r="D24" s="408"/>
      <c r="E24" s="135"/>
    </row>
    <row r="25" spans="2:5" ht="60.75" thickBot="1">
      <c r="B25" s="134"/>
      <c r="C25" s="141" t="s">
        <v>320</v>
      </c>
      <c r="D25" s="143"/>
      <c r="E25" s="135"/>
    </row>
    <row r="26" spans="2:5" ht="30.75" thickBot="1">
      <c r="B26" s="134"/>
      <c r="C26" s="141" t="s">
        <v>321</v>
      </c>
      <c r="D26" s="142"/>
      <c r="E26" s="135"/>
    </row>
    <row r="27" spans="2:5" ht="60.75" thickBot="1">
      <c r="B27" s="134"/>
      <c r="C27" s="141" t="s">
        <v>282</v>
      </c>
      <c r="D27" s="142"/>
      <c r="E27" s="135"/>
    </row>
    <row r="28" spans="2:5" ht="45.75" thickBot="1">
      <c r="B28" s="134"/>
      <c r="C28" s="141" t="s">
        <v>322</v>
      </c>
      <c r="D28" s="142"/>
      <c r="E28" s="135"/>
    </row>
    <row r="29" spans="2:5" ht="15.75" thickBot="1">
      <c r="B29" s="167"/>
      <c r="C29" s="144"/>
      <c r="D29" s="285"/>
      <c r="E29" s="168"/>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6"/>
  <sheetViews>
    <sheetView zoomScale="80" zoomScaleNormal="80" zoomScalePageLayoutView="0" workbookViewId="0" topLeftCell="A11">
      <selection activeCell="Q29" sqref="Q29"/>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5.00390625" style="0" customWidth="1"/>
    <col min="9" max="9" width="10.140625" style="0" customWidth="1"/>
    <col min="10" max="11" width="5.28125" style="0" customWidth="1"/>
    <col min="12" max="13" width="5.57421875" style="0" customWidth="1"/>
    <col min="14" max="14" width="1.8515625" style="0" customWidth="1"/>
    <col min="16" max="16" width="10.00390625" style="0" customWidth="1"/>
  </cols>
  <sheetData>
    <row r="1" spans="2:8" ht="15.75" thickBot="1">
      <c r="B1" s="101"/>
      <c r="C1" s="101"/>
      <c r="D1" s="101"/>
      <c r="E1" s="101"/>
      <c r="F1" s="101"/>
      <c r="G1" s="101"/>
      <c r="H1" s="101"/>
    </row>
    <row r="2" spans="2:13" ht="15" customHeight="1" thickBot="1">
      <c r="B2" s="98"/>
      <c r="C2" s="430"/>
      <c r="D2" s="430"/>
      <c r="E2" s="430"/>
      <c r="F2" s="430"/>
      <c r="G2" s="430"/>
      <c r="H2" s="92"/>
      <c r="I2" s="92"/>
      <c r="J2" s="92"/>
      <c r="K2" s="92"/>
      <c r="L2" s="92"/>
      <c r="M2" s="93"/>
    </row>
    <row r="3" spans="2:13" ht="27" thickBot="1">
      <c r="B3" s="99"/>
      <c r="C3" s="440" t="s">
        <v>299</v>
      </c>
      <c r="D3" s="441"/>
      <c r="E3" s="441"/>
      <c r="F3" s="442"/>
      <c r="G3" s="100"/>
      <c r="H3" s="95"/>
      <c r="I3" s="95"/>
      <c r="J3" s="95"/>
      <c r="K3" s="95"/>
      <c r="L3" s="95"/>
      <c r="M3" s="97"/>
    </row>
    <row r="4" spans="2:13" ht="15" customHeight="1">
      <c r="B4" s="99"/>
      <c r="C4" s="100"/>
      <c r="D4" s="100"/>
      <c r="E4" s="100"/>
      <c r="F4" s="100"/>
      <c r="G4" s="100"/>
      <c r="H4" s="95"/>
      <c r="I4" s="95"/>
      <c r="J4" s="95"/>
      <c r="K4" s="95"/>
      <c r="L4" s="95"/>
      <c r="M4" s="97"/>
    </row>
    <row r="5" spans="2:13" ht="15.75" customHeight="1" thickBot="1">
      <c r="B5" s="94"/>
      <c r="C5" s="95"/>
      <c r="D5" s="95"/>
      <c r="E5" s="95"/>
      <c r="F5" s="95"/>
      <c r="G5" s="95"/>
      <c r="H5" s="95"/>
      <c r="I5" s="95"/>
      <c r="J5" s="95"/>
      <c r="K5" s="95"/>
      <c r="L5" s="95"/>
      <c r="M5" s="97"/>
    </row>
    <row r="6" spans="2:13" ht="15.75" customHeight="1">
      <c r="B6" s="431" t="s">
        <v>240</v>
      </c>
      <c r="C6" s="432"/>
      <c r="D6" s="432"/>
      <c r="E6" s="432"/>
      <c r="F6" s="432"/>
      <c r="G6" s="432"/>
      <c r="H6" s="432"/>
      <c r="I6" s="432"/>
      <c r="J6" s="432"/>
      <c r="K6" s="432"/>
      <c r="L6" s="432"/>
      <c r="M6" s="433"/>
    </row>
    <row r="7" spans="2:13" ht="15.75" customHeight="1" thickBot="1">
      <c r="B7" s="434"/>
      <c r="C7" s="435"/>
      <c r="D7" s="435"/>
      <c r="E7" s="435"/>
      <c r="F7" s="435"/>
      <c r="G7" s="435"/>
      <c r="H7" s="435"/>
      <c r="I7" s="435"/>
      <c r="J7" s="435"/>
      <c r="K7" s="435"/>
      <c r="L7" s="435"/>
      <c r="M7" s="436"/>
    </row>
    <row r="8" spans="2:13" ht="15.75" customHeight="1">
      <c r="B8" s="431" t="s">
        <v>265</v>
      </c>
      <c r="C8" s="432"/>
      <c r="D8" s="432"/>
      <c r="E8" s="432"/>
      <c r="F8" s="432"/>
      <c r="G8" s="432"/>
      <c r="H8" s="432"/>
      <c r="I8" s="432"/>
      <c r="J8" s="432"/>
      <c r="K8" s="432"/>
      <c r="L8" s="432"/>
      <c r="M8" s="433"/>
    </row>
    <row r="9" spans="2:13" ht="15.75" customHeight="1" thickBot="1">
      <c r="B9" s="437" t="s">
        <v>241</v>
      </c>
      <c r="C9" s="438"/>
      <c r="D9" s="438"/>
      <c r="E9" s="438"/>
      <c r="F9" s="438"/>
      <c r="G9" s="438"/>
      <c r="H9" s="438"/>
      <c r="I9" s="438"/>
      <c r="J9" s="438"/>
      <c r="K9" s="438"/>
      <c r="L9" s="438"/>
      <c r="M9" s="439"/>
    </row>
    <row r="10" spans="2:13" ht="15.75" customHeight="1" thickBot="1">
      <c r="B10" s="42"/>
      <c r="C10" s="42"/>
      <c r="D10" s="42"/>
      <c r="E10" s="42"/>
      <c r="F10" s="42"/>
      <c r="G10" s="42"/>
      <c r="H10" s="42"/>
      <c r="I10" s="42"/>
      <c r="J10" s="42"/>
      <c r="K10" s="42"/>
      <c r="L10" s="42"/>
      <c r="M10" s="42"/>
    </row>
    <row r="11" spans="2:13" ht="15.75" thickBot="1">
      <c r="B11" s="427" t="s">
        <v>327</v>
      </c>
      <c r="C11" s="428"/>
      <c r="D11" s="429"/>
      <c r="E11" s="42"/>
      <c r="F11" s="42"/>
      <c r="G11" s="42"/>
      <c r="H11" s="13"/>
      <c r="I11" s="13"/>
      <c r="J11" s="13"/>
      <c r="K11" s="13"/>
      <c r="L11" s="13"/>
      <c r="M11" s="13"/>
    </row>
    <row r="12" spans="2:13" ht="8.25" customHeight="1" thickBot="1">
      <c r="B12" s="42"/>
      <c r="C12" s="42"/>
      <c r="D12" s="42"/>
      <c r="E12" s="42"/>
      <c r="F12" s="42"/>
      <c r="G12" s="42"/>
      <c r="H12" s="13"/>
      <c r="I12" s="13"/>
      <c r="J12" s="13"/>
      <c r="K12" s="13"/>
      <c r="L12" s="13"/>
      <c r="M12" s="13"/>
    </row>
    <row r="13" spans="2:13" ht="19.5" thickBot="1">
      <c r="B13" s="419" t="s">
        <v>473</v>
      </c>
      <c r="C13" s="420"/>
      <c r="D13" s="420"/>
      <c r="E13" s="420"/>
      <c r="F13" s="420"/>
      <c r="G13" s="420"/>
      <c r="H13" s="420"/>
      <c r="I13" s="420"/>
      <c r="J13" s="420"/>
      <c r="K13" s="420"/>
      <c r="L13" s="420"/>
      <c r="M13" s="421"/>
    </row>
    <row r="14" spans="2:16" s="32" customFormat="1" ht="51.75" thickBot="1">
      <c r="B14" s="175" t="s">
        <v>242</v>
      </c>
      <c r="C14" s="169" t="s">
        <v>243</v>
      </c>
      <c r="D14" s="169" t="s">
        <v>244</v>
      </c>
      <c r="E14" s="169" t="s">
        <v>243</v>
      </c>
      <c r="F14" s="412" t="s">
        <v>245</v>
      </c>
      <c r="G14" s="413"/>
      <c r="H14" s="412" t="s">
        <v>246</v>
      </c>
      <c r="I14" s="413"/>
      <c r="J14" s="412" t="s">
        <v>247</v>
      </c>
      <c r="K14" s="413"/>
      <c r="L14" s="412" t="s">
        <v>266</v>
      </c>
      <c r="M14" s="413"/>
      <c r="P14" s="104"/>
    </row>
    <row r="15" spans="2:41" ht="333" customHeight="1" thickBot="1">
      <c r="B15" s="171" t="s">
        <v>323</v>
      </c>
      <c r="C15" s="33">
        <v>4</v>
      </c>
      <c r="D15" s="172" t="s">
        <v>332</v>
      </c>
      <c r="E15" s="33" t="s">
        <v>461</v>
      </c>
      <c r="F15" s="414">
        <v>5</v>
      </c>
      <c r="G15" s="415"/>
      <c r="H15" s="414" t="s">
        <v>462</v>
      </c>
      <c r="I15" s="415"/>
      <c r="J15" s="414"/>
      <c r="K15" s="415"/>
      <c r="L15" s="414"/>
      <c r="M15" s="415"/>
      <c r="N15" s="9"/>
      <c r="O15" s="9"/>
      <c r="P15" s="107"/>
      <c r="Q15" s="9"/>
      <c r="R15" s="9"/>
      <c r="S15" s="9"/>
      <c r="T15" s="9"/>
      <c r="U15" s="9"/>
      <c r="V15" s="9"/>
      <c r="W15" s="9"/>
      <c r="X15" s="9"/>
      <c r="Y15" s="9"/>
      <c r="Z15" s="9"/>
      <c r="AA15" s="9"/>
      <c r="AB15" s="9"/>
      <c r="AC15" s="9"/>
      <c r="AD15" s="9"/>
      <c r="AE15" s="9"/>
      <c r="AF15" s="9"/>
      <c r="AG15" s="9"/>
      <c r="AH15" s="9"/>
      <c r="AI15" s="9"/>
      <c r="AJ15" s="101"/>
      <c r="AK15" s="101"/>
      <c r="AL15" s="101"/>
      <c r="AM15" s="101"/>
      <c r="AN15" s="101"/>
      <c r="AO15" s="101"/>
    </row>
    <row r="16" spans="2:41" s="13" customFormat="1" ht="9.75" customHeight="1" thickBot="1">
      <c r="B16" s="36"/>
      <c r="C16" s="36"/>
      <c r="D16" s="36"/>
      <c r="E16" s="36"/>
      <c r="F16" s="416"/>
      <c r="G16" s="417"/>
      <c r="H16" s="417"/>
      <c r="I16" s="417"/>
      <c r="J16" s="417"/>
      <c r="K16" s="417"/>
      <c r="L16" s="417"/>
      <c r="M16" s="417"/>
      <c r="N16" s="9"/>
      <c r="O16" s="9"/>
      <c r="P16" s="9"/>
      <c r="Q16" s="9"/>
      <c r="R16" s="9"/>
      <c r="S16" s="9"/>
      <c r="T16" s="9"/>
      <c r="U16" s="9"/>
      <c r="V16" s="9"/>
      <c r="W16" s="9"/>
      <c r="X16" s="9"/>
      <c r="Y16" s="9"/>
      <c r="Z16" s="9"/>
      <c r="AA16" s="9"/>
      <c r="AB16" s="9"/>
      <c r="AC16" s="9"/>
      <c r="AD16" s="9"/>
      <c r="AE16" s="9"/>
      <c r="AF16" s="9"/>
      <c r="AG16" s="9"/>
      <c r="AH16" s="9"/>
      <c r="AI16" s="9"/>
      <c r="AJ16" s="105"/>
      <c r="AK16" s="105"/>
      <c r="AL16" s="105"/>
      <c r="AM16" s="105"/>
      <c r="AN16" s="105"/>
      <c r="AO16" s="105"/>
    </row>
    <row r="17" spans="2:41" s="32" customFormat="1" ht="48" customHeight="1" thickBot="1">
      <c r="B17" s="102" t="s">
        <v>248</v>
      </c>
      <c r="C17" s="123" t="s">
        <v>243</v>
      </c>
      <c r="D17" s="34" t="s">
        <v>249</v>
      </c>
      <c r="E17" s="123" t="s">
        <v>243</v>
      </c>
      <c r="F17" s="424" t="s">
        <v>245</v>
      </c>
      <c r="G17" s="425"/>
      <c r="H17" s="424" t="s">
        <v>246</v>
      </c>
      <c r="I17" s="425"/>
      <c r="J17" s="424" t="s">
        <v>247</v>
      </c>
      <c r="K17" s="425"/>
      <c r="L17" s="424" t="s">
        <v>266</v>
      </c>
      <c r="M17" s="425"/>
      <c r="N17" s="108"/>
      <c r="O17" s="108"/>
      <c r="P17" s="107"/>
      <c r="Q17" s="108"/>
      <c r="R17" s="108"/>
      <c r="S17" s="108"/>
      <c r="T17" s="108"/>
      <c r="U17" s="108"/>
      <c r="V17" s="108"/>
      <c r="W17" s="108"/>
      <c r="X17" s="108"/>
      <c r="Y17" s="108"/>
      <c r="Z17" s="108"/>
      <c r="AA17" s="108"/>
      <c r="AB17" s="108"/>
      <c r="AC17" s="108"/>
      <c r="AD17" s="108"/>
      <c r="AE17" s="108"/>
      <c r="AF17" s="108"/>
      <c r="AG17" s="108"/>
      <c r="AH17" s="108"/>
      <c r="AI17" s="108"/>
      <c r="AJ17" s="106"/>
      <c r="AK17" s="106"/>
      <c r="AL17" s="106"/>
      <c r="AM17" s="106"/>
      <c r="AN17" s="106"/>
      <c r="AO17" s="106"/>
    </row>
    <row r="18" spans="2:41" ht="274.5" customHeight="1" thickBot="1">
      <c r="B18" s="173" t="s">
        <v>325</v>
      </c>
      <c r="C18" s="35">
        <v>4</v>
      </c>
      <c r="D18" s="174" t="s">
        <v>333</v>
      </c>
      <c r="E18" s="35" t="s">
        <v>461</v>
      </c>
      <c r="F18" s="414" t="s">
        <v>463</v>
      </c>
      <c r="G18" s="415"/>
      <c r="H18" s="414" t="s">
        <v>464</v>
      </c>
      <c r="I18" s="415"/>
      <c r="J18" s="414"/>
      <c r="K18" s="415"/>
      <c r="L18" s="414"/>
      <c r="M18" s="415"/>
      <c r="N18" s="9"/>
      <c r="O18" s="9"/>
      <c r="P18" s="107"/>
      <c r="Q18" s="9"/>
      <c r="R18" s="9"/>
      <c r="S18" s="9"/>
      <c r="T18" s="9"/>
      <c r="U18" s="9"/>
      <c r="V18" s="9"/>
      <c r="W18" s="9"/>
      <c r="X18" s="9"/>
      <c r="Y18" s="9"/>
      <c r="Z18" s="9"/>
      <c r="AA18" s="9"/>
      <c r="AB18" s="9"/>
      <c r="AC18" s="9"/>
      <c r="AD18" s="9"/>
      <c r="AE18" s="9"/>
      <c r="AF18" s="9"/>
      <c r="AG18" s="9"/>
      <c r="AH18" s="9"/>
      <c r="AI18" s="9"/>
      <c r="AJ18" s="101"/>
      <c r="AK18" s="101"/>
      <c r="AL18" s="101"/>
      <c r="AM18" s="101"/>
      <c r="AN18" s="101"/>
      <c r="AO18" s="101"/>
    </row>
    <row r="19" spans="14:41" ht="15.75" thickBot="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row>
    <row r="20" spans="2:41" ht="19.5" thickBot="1">
      <c r="B20" s="422" t="s">
        <v>474</v>
      </c>
      <c r="C20" s="423"/>
      <c r="D20" s="423"/>
      <c r="E20" s="423"/>
      <c r="F20" s="423"/>
      <c r="G20" s="423"/>
      <c r="H20" s="423"/>
      <c r="I20" s="423"/>
      <c r="J20" s="423"/>
      <c r="K20" s="423"/>
      <c r="L20" s="423"/>
      <c r="M20" s="423"/>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row>
    <row r="21" spans="2:41" s="32" customFormat="1" ht="95.25" thickBot="1">
      <c r="B21" s="34" t="s">
        <v>242</v>
      </c>
      <c r="C21" s="123" t="s">
        <v>243</v>
      </c>
      <c r="D21" s="34" t="s">
        <v>244</v>
      </c>
      <c r="E21" s="123" t="s">
        <v>243</v>
      </c>
      <c r="F21" s="424" t="s">
        <v>250</v>
      </c>
      <c r="G21" s="425"/>
      <c r="H21" s="424" t="s">
        <v>251</v>
      </c>
      <c r="I21" s="425"/>
      <c r="J21" s="424" t="s">
        <v>247</v>
      </c>
      <c r="K21" s="425"/>
      <c r="L21" s="424" t="s">
        <v>266</v>
      </c>
      <c r="M21" s="42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row>
    <row r="22" spans="2:13" ht="321.75" customHeight="1" thickBot="1">
      <c r="B22" s="171" t="s">
        <v>323</v>
      </c>
      <c r="C22" s="33">
        <v>4</v>
      </c>
      <c r="D22" s="172" t="s">
        <v>324</v>
      </c>
      <c r="E22" s="33" t="s">
        <v>461</v>
      </c>
      <c r="F22" s="414">
        <v>5</v>
      </c>
      <c r="G22" s="415"/>
      <c r="H22" s="414" t="s">
        <v>465</v>
      </c>
      <c r="I22" s="415"/>
      <c r="J22" s="414"/>
      <c r="K22" s="415"/>
      <c r="L22" s="414"/>
      <c r="M22" s="415"/>
    </row>
    <row r="23" spans="2:13" s="13" customFormat="1" ht="9.75" customHeight="1" thickBot="1">
      <c r="B23" s="36"/>
      <c r="C23" s="36"/>
      <c r="D23" s="36"/>
      <c r="E23" s="36"/>
      <c r="F23" s="416"/>
      <c r="G23" s="417"/>
      <c r="H23" s="417"/>
      <c r="I23" s="417"/>
      <c r="J23" s="417"/>
      <c r="K23" s="417"/>
      <c r="L23" s="417"/>
      <c r="M23" s="418"/>
    </row>
    <row r="24" spans="2:13" s="32" customFormat="1" ht="51.75" thickBot="1">
      <c r="B24" s="169" t="s">
        <v>248</v>
      </c>
      <c r="C24" s="169" t="s">
        <v>243</v>
      </c>
      <c r="D24" s="169" t="s">
        <v>249</v>
      </c>
      <c r="E24" s="169" t="s">
        <v>243</v>
      </c>
      <c r="F24" s="412" t="s">
        <v>250</v>
      </c>
      <c r="G24" s="413"/>
      <c r="H24" s="412" t="s">
        <v>251</v>
      </c>
      <c r="I24" s="413"/>
      <c r="J24" s="412" t="s">
        <v>247</v>
      </c>
      <c r="K24" s="413"/>
      <c r="L24" s="412" t="s">
        <v>266</v>
      </c>
      <c r="M24" s="413"/>
    </row>
    <row r="25" spans="2:13" ht="345" thickBot="1">
      <c r="B25" s="173" t="s">
        <v>325</v>
      </c>
      <c r="C25" s="35">
        <v>4</v>
      </c>
      <c r="D25" s="174" t="s">
        <v>331</v>
      </c>
      <c r="E25" s="35" t="s">
        <v>461</v>
      </c>
      <c r="F25" s="414">
        <v>5</v>
      </c>
      <c r="G25" s="415"/>
      <c r="H25" s="414" t="s">
        <v>466</v>
      </c>
      <c r="I25" s="415"/>
      <c r="J25" s="414"/>
      <c r="K25" s="415"/>
      <c r="L25" s="414"/>
      <c r="M25" s="415"/>
    </row>
    <row r="26" ht="15.75" thickBot="1"/>
    <row r="27" spans="2:13" ht="19.5" thickBot="1">
      <c r="B27" s="419" t="s">
        <v>475</v>
      </c>
      <c r="C27" s="420"/>
      <c r="D27" s="420"/>
      <c r="E27" s="420"/>
      <c r="F27" s="420"/>
      <c r="G27" s="420"/>
      <c r="H27" s="420"/>
      <c r="I27" s="420"/>
      <c r="J27" s="420"/>
      <c r="K27" s="420"/>
      <c r="L27" s="420"/>
      <c r="M27" s="421"/>
    </row>
    <row r="28" spans="2:13" s="32" customFormat="1" ht="51.75" thickBot="1">
      <c r="B28" s="169" t="s">
        <v>242</v>
      </c>
      <c r="C28" s="169" t="s">
        <v>243</v>
      </c>
      <c r="D28" s="169" t="s">
        <v>244</v>
      </c>
      <c r="E28" s="169" t="s">
        <v>243</v>
      </c>
      <c r="F28" s="412" t="s">
        <v>250</v>
      </c>
      <c r="G28" s="413"/>
      <c r="H28" s="412" t="s">
        <v>251</v>
      </c>
      <c r="I28" s="413"/>
      <c r="J28" s="412" t="s">
        <v>247</v>
      </c>
      <c r="K28" s="413"/>
      <c r="L28" s="412" t="s">
        <v>266</v>
      </c>
      <c r="M28" s="413"/>
    </row>
    <row r="29" spans="2:13" ht="325.5" customHeight="1" thickBot="1">
      <c r="B29" s="171" t="s">
        <v>323</v>
      </c>
      <c r="C29" s="33">
        <v>6</v>
      </c>
      <c r="D29" s="172" t="s">
        <v>330</v>
      </c>
      <c r="E29" s="33" t="s">
        <v>467</v>
      </c>
      <c r="F29" s="414">
        <v>4</v>
      </c>
      <c r="G29" s="415"/>
      <c r="H29" s="414">
        <v>1</v>
      </c>
      <c r="I29" s="415"/>
      <c r="J29" s="414"/>
      <c r="K29" s="415"/>
      <c r="L29" s="414"/>
      <c r="M29" s="415"/>
    </row>
    <row r="30" spans="2:13" s="13" customFormat="1" ht="9.75" customHeight="1" thickBot="1">
      <c r="B30" s="36"/>
      <c r="C30" s="36"/>
      <c r="D30" s="36"/>
      <c r="E30" s="36"/>
      <c r="F30" s="416"/>
      <c r="G30" s="417"/>
      <c r="H30" s="417"/>
      <c r="I30" s="417"/>
      <c r="J30" s="417"/>
      <c r="K30" s="417"/>
      <c r="L30" s="417"/>
      <c r="M30" s="418"/>
    </row>
    <row r="31" spans="2:13" s="32" customFormat="1" ht="51.75" thickBot="1">
      <c r="B31" s="170" t="s">
        <v>248</v>
      </c>
      <c r="C31" s="169" t="s">
        <v>243</v>
      </c>
      <c r="D31" s="170" t="s">
        <v>249</v>
      </c>
      <c r="E31" s="169" t="s">
        <v>243</v>
      </c>
      <c r="F31" s="412" t="s">
        <v>250</v>
      </c>
      <c r="G31" s="413"/>
      <c r="H31" s="412" t="s">
        <v>251</v>
      </c>
      <c r="I31" s="413"/>
      <c r="J31" s="412" t="s">
        <v>247</v>
      </c>
      <c r="K31" s="413"/>
      <c r="L31" s="412" t="s">
        <v>266</v>
      </c>
      <c r="M31" s="413"/>
    </row>
    <row r="32" spans="2:13" ht="409.5" customHeight="1" thickBot="1">
      <c r="B32" s="173" t="s">
        <v>325</v>
      </c>
      <c r="C32" s="35">
        <v>6</v>
      </c>
      <c r="D32" s="174" t="s">
        <v>328</v>
      </c>
      <c r="E32" s="35" t="s">
        <v>467</v>
      </c>
      <c r="F32" s="414" t="s">
        <v>468</v>
      </c>
      <c r="G32" s="415"/>
      <c r="H32" s="414" t="s">
        <v>469</v>
      </c>
      <c r="I32" s="415"/>
      <c r="J32" s="414"/>
      <c r="K32" s="415"/>
      <c r="L32" s="414"/>
      <c r="M32" s="415"/>
    </row>
    <row r="33" spans="2:15" s="13" customFormat="1" ht="16.5" thickBot="1">
      <c r="B33" s="37"/>
      <c r="C33" s="37"/>
      <c r="D33" s="38"/>
      <c r="E33" s="39"/>
      <c r="F33" s="38"/>
      <c r="G33" s="40"/>
      <c r="H33" s="41"/>
      <c r="I33" s="41"/>
      <c r="J33" s="41"/>
      <c r="K33" s="41"/>
      <c r="L33" s="41"/>
      <c r="M33" s="41"/>
      <c r="N33" s="41"/>
      <c r="O33" s="41"/>
    </row>
    <row r="34" spans="2:13" ht="19.5" thickBot="1">
      <c r="B34" s="419" t="s">
        <v>476</v>
      </c>
      <c r="C34" s="420"/>
      <c r="D34" s="420"/>
      <c r="E34" s="420"/>
      <c r="F34" s="420"/>
      <c r="G34" s="420"/>
      <c r="H34" s="420"/>
      <c r="I34" s="420"/>
      <c r="J34" s="420"/>
      <c r="K34" s="420"/>
      <c r="L34" s="420"/>
      <c r="M34" s="421"/>
    </row>
    <row r="35" spans="2:13" s="32" customFormat="1" ht="51.75" thickBot="1">
      <c r="B35" s="169" t="s">
        <v>242</v>
      </c>
      <c r="C35" s="169" t="s">
        <v>243</v>
      </c>
      <c r="D35" s="169" t="s">
        <v>244</v>
      </c>
      <c r="E35" s="169" t="s">
        <v>243</v>
      </c>
      <c r="F35" s="412" t="s">
        <v>250</v>
      </c>
      <c r="G35" s="413"/>
      <c r="H35" s="412" t="s">
        <v>251</v>
      </c>
      <c r="I35" s="413"/>
      <c r="J35" s="412" t="s">
        <v>247</v>
      </c>
      <c r="K35" s="413"/>
      <c r="L35" s="412" t="s">
        <v>266</v>
      </c>
      <c r="M35" s="413"/>
    </row>
    <row r="36" spans="2:13" ht="315" customHeight="1" thickBot="1">
      <c r="B36" s="171" t="s">
        <v>323</v>
      </c>
      <c r="C36" s="33">
        <v>3</v>
      </c>
      <c r="D36" s="172" t="s">
        <v>326</v>
      </c>
      <c r="E36" s="33" t="s">
        <v>470</v>
      </c>
      <c r="F36" s="414">
        <v>4</v>
      </c>
      <c r="G36" s="415"/>
      <c r="H36" s="414">
        <v>2</v>
      </c>
      <c r="I36" s="415"/>
      <c r="J36" s="414"/>
      <c r="K36" s="415"/>
      <c r="L36" s="414"/>
      <c r="M36" s="415"/>
    </row>
    <row r="37" spans="2:13" s="13" customFormat="1" ht="9.75" customHeight="1" thickBot="1">
      <c r="B37" s="36"/>
      <c r="C37" s="36"/>
      <c r="D37" s="36"/>
      <c r="E37" s="36"/>
      <c r="F37" s="416"/>
      <c r="G37" s="417"/>
      <c r="H37" s="417"/>
      <c r="I37" s="417"/>
      <c r="J37" s="417"/>
      <c r="K37" s="417"/>
      <c r="L37" s="417"/>
      <c r="M37" s="418"/>
    </row>
    <row r="38" spans="2:13" s="32" customFormat="1" ht="51.75" thickBot="1">
      <c r="B38" s="175" t="s">
        <v>248</v>
      </c>
      <c r="C38" s="169" t="s">
        <v>243</v>
      </c>
      <c r="D38" s="169" t="s">
        <v>249</v>
      </c>
      <c r="E38" s="169" t="s">
        <v>243</v>
      </c>
      <c r="F38" s="412" t="s">
        <v>250</v>
      </c>
      <c r="G38" s="413"/>
      <c r="H38" s="412" t="s">
        <v>251</v>
      </c>
      <c r="I38" s="413"/>
      <c r="J38" s="412" t="s">
        <v>247</v>
      </c>
      <c r="K38" s="413"/>
      <c r="L38" s="412" t="s">
        <v>266</v>
      </c>
      <c r="M38" s="413"/>
    </row>
    <row r="39" spans="2:13" ht="409.5" customHeight="1" thickBot="1">
      <c r="B39" s="173" t="s">
        <v>325</v>
      </c>
      <c r="C39" s="35">
        <v>3</v>
      </c>
      <c r="D39" s="174" t="s">
        <v>329</v>
      </c>
      <c r="E39" s="35" t="s">
        <v>470</v>
      </c>
      <c r="F39" s="414" t="s">
        <v>471</v>
      </c>
      <c r="G39" s="415"/>
      <c r="H39" s="414" t="s">
        <v>472</v>
      </c>
      <c r="I39" s="415"/>
      <c r="J39" s="414"/>
      <c r="K39" s="415"/>
      <c r="L39" s="414"/>
      <c r="M39" s="415"/>
    </row>
    <row r="40" ht="15.75" thickBot="1"/>
    <row r="41" spans="2:13" ht="19.5" thickBot="1">
      <c r="B41" s="422" t="s">
        <v>477</v>
      </c>
      <c r="C41" s="423"/>
      <c r="D41" s="423"/>
      <c r="E41" s="423"/>
      <c r="F41" s="423"/>
      <c r="G41" s="423"/>
      <c r="H41" s="423"/>
      <c r="I41" s="423"/>
      <c r="J41" s="423"/>
      <c r="K41" s="423"/>
      <c r="L41" s="423"/>
      <c r="M41" s="443"/>
    </row>
    <row r="42" spans="2:13" ht="95.25" thickBot="1">
      <c r="B42" s="198" t="s">
        <v>242</v>
      </c>
      <c r="C42" s="198" t="s">
        <v>243</v>
      </c>
      <c r="D42" s="198" t="s">
        <v>244</v>
      </c>
      <c r="E42" s="198" t="s">
        <v>243</v>
      </c>
      <c r="F42" s="424" t="s">
        <v>250</v>
      </c>
      <c r="G42" s="425"/>
      <c r="H42" s="424" t="s">
        <v>251</v>
      </c>
      <c r="I42" s="425"/>
      <c r="J42" s="424" t="s">
        <v>247</v>
      </c>
      <c r="K42" s="425"/>
      <c r="L42" s="424" t="s">
        <v>266</v>
      </c>
      <c r="M42" s="425"/>
    </row>
    <row r="43" spans="2:13" ht="317.25" customHeight="1" thickBot="1">
      <c r="B43" s="202" t="s">
        <v>478</v>
      </c>
      <c r="C43" s="33">
        <v>7</v>
      </c>
      <c r="D43" s="203" t="s">
        <v>479</v>
      </c>
      <c r="E43" s="33">
        <v>7</v>
      </c>
      <c r="F43" s="414">
        <v>4</v>
      </c>
      <c r="G43" s="415"/>
      <c r="H43" s="414">
        <v>2</v>
      </c>
      <c r="I43" s="415"/>
      <c r="J43" s="414"/>
      <c r="K43" s="415"/>
      <c r="L43" s="414"/>
      <c r="M43" s="415"/>
    </row>
    <row r="44" spans="2:13" ht="16.5" thickBot="1">
      <c r="B44" s="36"/>
      <c r="C44" s="36"/>
      <c r="D44" s="36"/>
      <c r="E44" s="36"/>
      <c r="F44" s="416"/>
      <c r="G44" s="417"/>
      <c r="H44" s="417"/>
      <c r="I44" s="417"/>
      <c r="J44" s="417"/>
      <c r="K44" s="417"/>
      <c r="L44" s="417"/>
      <c r="M44" s="418"/>
    </row>
    <row r="45" spans="2:13" ht="95.25" thickBot="1">
      <c r="B45" s="198" t="s">
        <v>248</v>
      </c>
      <c r="C45" s="198" t="s">
        <v>243</v>
      </c>
      <c r="D45" s="198" t="s">
        <v>249</v>
      </c>
      <c r="E45" s="198" t="s">
        <v>243</v>
      </c>
      <c r="F45" s="424" t="s">
        <v>250</v>
      </c>
      <c r="G45" s="425"/>
      <c r="H45" s="424" t="s">
        <v>251</v>
      </c>
      <c r="I45" s="425"/>
      <c r="J45" s="424" t="s">
        <v>247</v>
      </c>
      <c r="K45" s="425"/>
      <c r="L45" s="424" t="s">
        <v>266</v>
      </c>
      <c r="M45" s="425"/>
    </row>
    <row r="46" spans="2:13" ht="396" thickBot="1">
      <c r="B46" s="204" t="s">
        <v>480</v>
      </c>
      <c r="C46" s="35">
        <v>7</v>
      </c>
      <c r="D46" s="205" t="s">
        <v>481</v>
      </c>
      <c r="E46" s="35" t="s">
        <v>482</v>
      </c>
      <c r="F46" s="414" t="s">
        <v>483</v>
      </c>
      <c r="G46" s="415"/>
      <c r="H46" s="414" t="s">
        <v>484</v>
      </c>
      <c r="I46" s="415"/>
      <c r="J46" s="414"/>
      <c r="K46" s="415"/>
      <c r="L46" s="414"/>
      <c r="M46" s="415"/>
    </row>
  </sheetData>
  <sheetProtection/>
  <mergeCells count="96">
    <mergeCell ref="F45:G45"/>
    <mergeCell ref="H45:I45"/>
    <mergeCell ref="J45:K45"/>
    <mergeCell ref="L45:M45"/>
    <mergeCell ref="F46:G46"/>
    <mergeCell ref="H46:I46"/>
    <mergeCell ref="J46:K46"/>
    <mergeCell ref="L46:M46"/>
    <mergeCell ref="F43:G43"/>
    <mergeCell ref="H43:I43"/>
    <mergeCell ref="J43:K43"/>
    <mergeCell ref="L43:M43"/>
    <mergeCell ref="F44:M44"/>
    <mergeCell ref="B41:M41"/>
    <mergeCell ref="F42:G42"/>
    <mergeCell ref="H42:I42"/>
    <mergeCell ref="J42:K42"/>
    <mergeCell ref="L42:M42"/>
    <mergeCell ref="C3:F3"/>
    <mergeCell ref="F17:G17"/>
    <mergeCell ref="H17:I17"/>
    <mergeCell ref="J17:K17"/>
    <mergeCell ref="L17:M17"/>
    <mergeCell ref="F18:G18"/>
    <mergeCell ref="H18:I18"/>
    <mergeCell ref="J18:K18"/>
    <mergeCell ref="L18:M18"/>
    <mergeCell ref="L15:M15"/>
    <mergeCell ref="F16:M16"/>
    <mergeCell ref="B11:D11"/>
    <mergeCell ref="F14:G14"/>
    <mergeCell ref="C2:G2"/>
    <mergeCell ref="H14:I14"/>
    <mergeCell ref="J14:K14"/>
    <mergeCell ref="B6:M7"/>
    <mergeCell ref="B8:M8"/>
    <mergeCell ref="B9:M9"/>
    <mergeCell ref="F22:G22"/>
    <mergeCell ref="H22:I22"/>
    <mergeCell ref="J22:K22"/>
    <mergeCell ref="L22:M22"/>
    <mergeCell ref="B27:M27"/>
    <mergeCell ref="B13:M13"/>
    <mergeCell ref="L14:M14"/>
    <mergeCell ref="F15:G15"/>
    <mergeCell ref="H15:I15"/>
    <mergeCell ref="J15:K15"/>
    <mergeCell ref="L28:M28"/>
    <mergeCell ref="J36:K36"/>
    <mergeCell ref="L36:M36"/>
    <mergeCell ref="H31:I31"/>
    <mergeCell ref="F30:M30"/>
    <mergeCell ref="F31:G31"/>
    <mergeCell ref="L32:M32"/>
    <mergeCell ref="F29:G29"/>
    <mergeCell ref="B20:M20"/>
    <mergeCell ref="F23:M23"/>
    <mergeCell ref="F24:G24"/>
    <mergeCell ref="H24:I24"/>
    <mergeCell ref="J24:K24"/>
    <mergeCell ref="L24:M24"/>
    <mergeCell ref="F21:G21"/>
    <mergeCell ref="H21:I21"/>
    <mergeCell ref="J21:K21"/>
    <mergeCell ref="L21:M21"/>
    <mergeCell ref="F25:G25"/>
    <mergeCell ref="H25:I25"/>
    <mergeCell ref="J25:K25"/>
    <mergeCell ref="L25:M25"/>
    <mergeCell ref="H29:I29"/>
    <mergeCell ref="J29:K29"/>
    <mergeCell ref="L29:M29"/>
    <mergeCell ref="F28:G28"/>
    <mergeCell ref="H28:I28"/>
    <mergeCell ref="J28:K28"/>
    <mergeCell ref="F39:G39"/>
    <mergeCell ref="H39:I39"/>
    <mergeCell ref="J39:K39"/>
    <mergeCell ref="L39:M39"/>
    <mergeCell ref="F38:G38"/>
    <mergeCell ref="H38:I38"/>
    <mergeCell ref="J38:K38"/>
    <mergeCell ref="L38:M38"/>
    <mergeCell ref="B34:M34"/>
    <mergeCell ref="J31:K31"/>
    <mergeCell ref="L31:M31"/>
    <mergeCell ref="F32:G32"/>
    <mergeCell ref="H32:I32"/>
    <mergeCell ref="J32:K32"/>
    <mergeCell ref="L35:M35"/>
    <mergeCell ref="F36:G36"/>
    <mergeCell ref="H36:I36"/>
    <mergeCell ref="F37:M37"/>
    <mergeCell ref="F35:G35"/>
    <mergeCell ref="H35:I35"/>
    <mergeCell ref="J35:K35"/>
  </mergeCells>
  <dataValidations count="4">
    <dataValidation type="list" allowBlank="1" showInputMessage="1" showErrorMessage="1" sqref="E36 E29 E15 E22 E43">
      <formula1>"1,2.1,2.2,3.1,3.2,4.1,4.2,5,6.1,6.2,7"</formula1>
    </dataValidation>
    <dataValidation type="list" allowBlank="1" showInputMessage="1" showErrorMessage="1" sqref="E39 E32 E18 F33 E25 E46">
      <formula1>"1.1,1.2,2.1.1,2.1.2,2.2.1,2.2.2,3.1,3.2,4.1,4.2,5,6.1,6.2,7.1,7.2"</formula1>
    </dataValidation>
    <dataValidation type="list" allowBlank="1" showInputMessage="1" showErrorMessage="1" sqref="C29 C36 C22 C15 C43">
      <formula1>"1,2,3,4,5,6,7"</formula1>
    </dataValidation>
    <dataValidation type="list" allowBlank="1" showInputMessage="1" showErrorMessage="1" sqref="D33 C39 C25 C18 C32 C46">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4">
      <selection activeCell="D4" sqref="D4"/>
    </sheetView>
  </sheetViews>
  <sheetFormatPr defaultColWidth="9.140625" defaultRowHeight="15"/>
  <cols>
    <col min="1" max="1" width="2.421875" style="0" customWidth="1"/>
    <col min="2" max="2" width="109.28125" style="0" customWidth="1"/>
    <col min="3" max="3" width="2.421875" style="0" customWidth="1"/>
  </cols>
  <sheetData>
    <row r="1" ht="16.5" thickBot="1">
      <c r="B1" s="43" t="s">
        <v>236</v>
      </c>
    </row>
    <row r="2" ht="306.75" thickBot="1">
      <c r="B2" s="44" t="s">
        <v>237</v>
      </c>
    </row>
    <row r="3" ht="16.5" thickBot="1">
      <c r="B3" s="43" t="s">
        <v>238</v>
      </c>
    </row>
    <row r="4" ht="243" thickBot="1">
      <c r="B4" s="45" t="s">
        <v>239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2013-03-05T14:26:11Z</cp:lastPrinted>
  <dcterms:created xsi:type="dcterms:W3CDTF">2010-11-30T14:15:01Z</dcterms:created>
  <dcterms:modified xsi:type="dcterms:W3CDTF">2018-06-14T20:40:12Z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86</vt:lpwstr>
  </property>
  <property fmtid="{D5CDD505-2E9C-101B-9397-08002B2CF9AE}" pid="5" name="ProjectId">
    <vt:lpwstr>20</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http://wbdocsservices.worldbank.org/services?I4_SERVICE=VC&amp;I4_KEY=TF069012&amp;I4_DOCID=090224b085bff27d</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http://pubdocs.worldbank.org/en/128701532122960799/20-For-Website-CSE-6th-Half-Year-Report-March2014-revised.xls</vt:lpwstr>
  </property>
  <property fmtid="{D5CDD505-2E9C-101B-9397-08002B2CF9AE}" pid="18" name="ApproverUPI_WBDocs">
    <vt:lpwstr>000384891</vt:lpwstr>
  </property>
  <property fmtid="{D5CDD505-2E9C-101B-9397-08002B2CF9AE}" pid="19" name="DocumentType_WBDocs">
    <vt:lpwstr>Project Status Report</vt:lpwstr>
  </property>
</Properties>
</file>